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aurentleroux-my.sharepoint.com/personal/laurent_ll-cf_fr/Documents/LL - Formation/Communication/Outils/Calendrier des anniversaires/"/>
    </mc:Choice>
  </mc:AlternateContent>
  <xr:revisionPtr revIDLastSave="194" documentId="8_{735697F5-4BB3-407F-9A88-2CE32F10E00A}" xr6:coauthVersionLast="47" xr6:coauthVersionMax="47" xr10:uidLastSave="{7B91E226-1F54-45DB-B5FE-331AB2B3AEFA}"/>
  <bookViews>
    <workbookView xWindow="-120" yWindow="-120" windowWidth="29040" windowHeight="15720" activeTab="1" xr2:uid="{12079CD0-35F9-4549-B353-ADAB62E24C83}"/>
  </bookViews>
  <sheets>
    <sheet name="Liste salariés" sheetId="4" r:id="rId1"/>
    <sheet name="Calendrier 30 prochains j." sheetId="6" r:id="rId2"/>
    <sheet name="Calendrier annuel" sheetId="2" r:id="rId3"/>
    <sheet name="Paramètres" sheetId="3" r:id="rId4"/>
    <sheet name="Notice" sheetId="7" r:id="rId5"/>
    <sheet name="A propos" sheetId="8" r:id="rId6"/>
  </sheets>
  <externalReferences>
    <externalReference r:id="rId7"/>
  </externalReferences>
  <definedNames>
    <definedName name="Date_référence">[1]!Tableau_date_référence[Date de référence pour calcul âge]</definedName>
    <definedName name="Segment_Âge">#N/A</definedName>
    <definedName name="Segment_Jour">#N/A</definedName>
    <definedName name="Segment_Mois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  <x14:slicerCache r:id="rId9"/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4" l="1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G4" i="6" l="1"/>
  <c r="N4" i="6" s="1" a="1"/>
  <c r="N4" i="6" s="1"/>
  <c r="G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F2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G5" i="6" l="1"/>
  <c r="N5" i="6" s="1" a="1"/>
  <c r="N5" i="6" s="1"/>
  <c r="I4" i="6"/>
  <c r="M4" i="6"/>
  <c r="J4" i="6" a="1"/>
  <c r="J4" i="6" s="1"/>
  <c r="L4" i="6" a="1"/>
  <c r="L4" i="6" s="1"/>
  <c r="K4" i="6" a="1"/>
  <c r="K4" i="6" s="1"/>
  <c r="H4" i="6"/>
  <c r="G1" i="2"/>
  <c r="G4" i="2" s="1"/>
  <c r="L4" i="2" s="1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D80" i="3"/>
  <c r="D79" i="3"/>
  <c r="D78" i="3"/>
  <c r="D77" i="3"/>
  <c r="D76" i="3"/>
  <c r="D72" i="3"/>
  <c r="D71" i="3"/>
  <c r="D69" i="3"/>
  <c r="D70" i="3" s="1"/>
  <c r="D68" i="3"/>
  <c r="D67" i="3"/>
  <c r="D66" i="3"/>
  <c r="D65" i="3"/>
  <c r="D64" i="3"/>
  <c r="D63" i="3"/>
  <c r="D59" i="3"/>
  <c r="D58" i="3"/>
  <c r="D56" i="3"/>
  <c r="D61" i="3" s="1"/>
  <c r="D55" i="3"/>
  <c r="B75" i="3"/>
  <c r="B73" i="3"/>
  <c r="B68" i="3"/>
  <c r="B67" i="3"/>
  <c r="B80" i="3" s="1"/>
  <c r="B66" i="3"/>
  <c r="B79" i="3" s="1"/>
  <c r="B65" i="3"/>
  <c r="B78" i="3" s="1"/>
  <c r="B64" i="3"/>
  <c r="B77" i="3" s="1"/>
  <c r="B63" i="3"/>
  <c r="B76" i="3" s="1"/>
  <c r="B62" i="3"/>
  <c r="B61" i="3"/>
  <c r="B74" i="3" s="1"/>
  <c r="B60" i="3"/>
  <c r="B59" i="3"/>
  <c r="B72" i="3" s="1"/>
  <c r="B58" i="3"/>
  <c r="B71" i="3" s="1"/>
  <c r="B57" i="3"/>
  <c r="B70" i="3" s="1"/>
  <c r="B56" i="3"/>
  <c r="B69" i="3" s="1"/>
  <c r="B55" i="3"/>
  <c r="B16" i="3"/>
  <c r="D16" i="3"/>
  <c r="B5" i="3"/>
  <c r="B7" i="3"/>
  <c r="B4" i="3"/>
  <c r="B6" i="3"/>
  <c r="D3" i="3"/>
  <c r="B18" i="3"/>
  <c r="B31" i="3"/>
  <c r="B44" i="3"/>
  <c r="D6" i="3"/>
  <c r="B19" i="3"/>
  <c r="B8" i="3"/>
  <c r="D7" i="3"/>
  <c r="B9" i="3"/>
  <c r="B20" i="3"/>
  <c r="B17" i="3"/>
  <c r="B29" i="3"/>
  <c r="D4" i="3"/>
  <c r="D9" i="3" s="1"/>
  <c r="B30" i="3"/>
  <c r="D17" i="3"/>
  <c r="D18" i="3" s="1"/>
  <c r="B11" i="3"/>
  <c r="B22" i="3"/>
  <c r="B35" i="3"/>
  <c r="B48" i="3"/>
  <c r="D10" i="3"/>
  <c r="D5" i="3"/>
  <c r="D8" i="3"/>
  <c r="B33" i="3"/>
  <c r="D20" i="3"/>
  <c r="B42" i="3"/>
  <c r="D29" i="3"/>
  <c r="B10" i="3"/>
  <c r="B21" i="3"/>
  <c r="B34" i="3"/>
  <c r="B47" i="3"/>
  <c r="D19" i="3"/>
  <c r="B32" i="3"/>
  <c r="B46" i="3"/>
  <c r="D33" i="3"/>
  <c r="B43" i="3"/>
  <c r="D30" i="3"/>
  <c r="D34" i="3" s="1"/>
  <c r="B45" i="3"/>
  <c r="D32" i="3"/>
  <c r="D42" i="3"/>
  <c r="D11" i="3"/>
  <c r="B24" i="3"/>
  <c r="B13" i="3"/>
  <c r="B23" i="3"/>
  <c r="B36" i="3"/>
  <c r="B49" i="3"/>
  <c r="B12" i="3"/>
  <c r="D23" i="3"/>
  <c r="D46" i="3"/>
  <c r="D12" i="3"/>
  <c r="B14" i="3"/>
  <c r="B25" i="3"/>
  <c r="D45" i="3"/>
  <c r="B26" i="3"/>
  <c r="B15" i="3"/>
  <c r="D13" i="3"/>
  <c r="D43" i="3"/>
  <c r="D49" i="3" s="1"/>
  <c r="D35" i="3"/>
  <c r="D31" i="3"/>
  <c r="B37" i="3"/>
  <c r="D24" i="3"/>
  <c r="B38" i="3"/>
  <c r="D25" i="3"/>
  <c r="D44" i="3"/>
  <c r="D14" i="3"/>
  <c r="B27" i="3"/>
  <c r="B50" i="3"/>
  <c r="D37" i="3"/>
  <c r="D15" i="3"/>
  <c r="B28" i="3"/>
  <c r="D26" i="3"/>
  <c r="B39" i="3"/>
  <c r="D50" i="3"/>
  <c r="B41" i="3"/>
  <c r="D28" i="3"/>
  <c r="D38" i="3"/>
  <c r="B51" i="3"/>
  <c r="D39" i="3"/>
  <c r="B52" i="3"/>
  <c r="D27" i="3"/>
  <c r="B40" i="3"/>
  <c r="D52" i="3"/>
  <c r="D51" i="3"/>
  <c r="B54" i="3"/>
  <c r="D41" i="3"/>
  <c r="B53" i="3"/>
  <c r="D40" i="3"/>
  <c r="D53" i="3"/>
  <c r="D54" i="3"/>
  <c r="H5" i="6" l="1"/>
  <c r="J5" i="6" a="1"/>
  <c r="J5" i="6" s="1"/>
  <c r="I5" i="6"/>
  <c r="G6" i="6"/>
  <c r="N6" i="6" s="1" a="1"/>
  <c r="N6" i="6" s="1"/>
  <c r="M5" i="6"/>
  <c r="L5" i="6" a="1"/>
  <c r="L5" i="6" s="1"/>
  <c r="K5" i="6" a="1"/>
  <c r="K5" i="6" s="1"/>
  <c r="G5" i="2"/>
  <c r="L5" i="2" s="1"/>
  <c r="D73" i="3"/>
  <c r="D74" i="3"/>
  <c r="D75" i="3"/>
  <c r="D62" i="3"/>
  <c r="D60" i="3"/>
  <c r="D57" i="3"/>
  <c r="G3" i="2"/>
  <c r="J4" i="2" a="1"/>
  <c r="J4" i="2" s="1"/>
  <c r="K4" i="2" a="1"/>
  <c r="K4" i="2" s="1"/>
  <c r="H4" i="2"/>
  <c r="I4" i="2" a="1"/>
  <c r="I4" i="2" s="1"/>
  <c r="N4" i="2"/>
  <c r="S4" i="2" s="1"/>
  <c r="D48" i="3"/>
  <c r="D47" i="3"/>
  <c r="D21" i="3"/>
  <c r="D36" i="3"/>
  <c r="D22" i="3"/>
  <c r="K6" i="6" l="1" a="1"/>
  <c r="K6" i="6" s="1"/>
  <c r="L6" i="6" a="1"/>
  <c r="L6" i="6" s="1"/>
  <c r="M6" i="6"/>
  <c r="H6" i="6"/>
  <c r="J6" i="6" a="1"/>
  <c r="J6" i="6" s="1"/>
  <c r="G7" i="6"/>
  <c r="N7" i="6" s="1" a="1"/>
  <c r="N7" i="6" s="1"/>
  <c r="I6" i="6"/>
  <c r="J5" i="2" a="1"/>
  <c r="J5" i="2" s="1"/>
  <c r="G6" i="2"/>
  <c r="L6" i="2" s="1"/>
  <c r="I5" i="2" a="1"/>
  <c r="I5" i="2" s="1"/>
  <c r="L7" i="6" a="1"/>
  <c r="L7" i="6" s="1"/>
  <c r="K5" i="2" a="1"/>
  <c r="K5" i="2" s="1"/>
  <c r="H5" i="2"/>
  <c r="N5" i="2"/>
  <c r="S5" i="2" s="1"/>
  <c r="U4" i="2"/>
  <c r="Z4" i="2" s="1"/>
  <c r="N3" i="2"/>
  <c r="O4" i="2"/>
  <c r="R4" i="2" a="1"/>
  <c r="R4" i="2" s="1"/>
  <c r="P4" i="2" a="1"/>
  <c r="P4" i="2" s="1"/>
  <c r="Q4" i="2" a="1"/>
  <c r="Q4" i="2" s="1"/>
  <c r="M7" i="6" l="1"/>
  <c r="H7" i="6"/>
  <c r="J7" i="6" a="1"/>
  <c r="J7" i="6" s="1"/>
  <c r="K7" i="6" a="1"/>
  <c r="K7" i="6" s="1"/>
  <c r="G8" i="6"/>
  <c r="N8" i="6" s="1" a="1"/>
  <c r="N8" i="6" s="1"/>
  <c r="I7" i="6"/>
  <c r="K6" i="2" a="1"/>
  <c r="K6" i="2" s="1"/>
  <c r="H6" i="2"/>
  <c r="J6" i="2" a="1"/>
  <c r="J6" i="2" s="1"/>
  <c r="G7" i="2"/>
  <c r="L7" i="2" s="1"/>
  <c r="I6" i="2" a="1"/>
  <c r="I6" i="2" s="1"/>
  <c r="U5" i="2"/>
  <c r="Z5" i="2" s="1"/>
  <c r="AB4" i="2"/>
  <c r="AG4" i="2" s="1"/>
  <c r="U3" i="2"/>
  <c r="Y4" i="2" a="1"/>
  <c r="Y4" i="2" s="1"/>
  <c r="X4" i="2" a="1"/>
  <c r="X4" i="2" s="1"/>
  <c r="W4" i="2" a="1"/>
  <c r="W4" i="2" s="1"/>
  <c r="V4" i="2"/>
  <c r="N6" i="2"/>
  <c r="S6" i="2" s="1"/>
  <c r="Q5" i="2" a="1"/>
  <c r="Q5" i="2" s="1"/>
  <c r="R5" i="2" a="1"/>
  <c r="R5" i="2" s="1"/>
  <c r="P5" i="2" a="1"/>
  <c r="P5" i="2" s="1"/>
  <c r="O5" i="2"/>
  <c r="H8" i="6" l="1"/>
  <c r="J8" i="6" a="1"/>
  <c r="J8" i="6" s="1"/>
  <c r="L8" i="6" a="1"/>
  <c r="L8" i="6" s="1"/>
  <c r="K8" i="6" a="1"/>
  <c r="K8" i="6" s="1"/>
  <c r="M8" i="6"/>
  <c r="G9" i="6"/>
  <c r="N9" i="6" s="1" a="1"/>
  <c r="N9" i="6" s="1"/>
  <c r="I8" i="6"/>
  <c r="I7" i="2" a="1"/>
  <c r="I7" i="2" s="1"/>
  <c r="J7" i="2" a="1"/>
  <c r="J7" i="2" s="1"/>
  <c r="K7" i="2" a="1"/>
  <c r="K7" i="2" s="1"/>
  <c r="G8" i="2"/>
  <c r="L8" i="2" s="1"/>
  <c r="H7" i="2"/>
  <c r="AB5" i="2"/>
  <c r="AG5" i="2" s="1"/>
  <c r="AI4" i="2"/>
  <c r="AN4" i="2" s="1"/>
  <c r="AB3" i="2"/>
  <c r="AC4" i="2"/>
  <c r="AF4" i="2" a="1"/>
  <c r="AF4" i="2" s="1"/>
  <c r="AE4" i="2" a="1"/>
  <c r="AE4" i="2" s="1"/>
  <c r="AD4" i="2" a="1"/>
  <c r="AD4" i="2" s="1"/>
  <c r="N7" i="2"/>
  <c r="S7" i="2" s="1"/>
  <c r="R6" i="2" a="1"/>
  <c r="R6" i="2" s="1"/>
  <c r="Q6" i="2" a="1"/>
  <c r="Q6" i="2" s="1"/>
  <c r="O6" i="2"/>
  <c r="P6" i="2" a="1"/>
  <c r="P6" i="2" s="1"/>
  <c r="U6" i="2"/>
  <c r="Z6" i="2" s="1"/>
  <c r="X5" i="2" a="1"/>
  <c r="X5" i="2" s="1"/>
  <c r="Y5" i="2" a="1"/>
  <c r="Y5" i="2" s="1"/>
  <c r="W5" i="2" a="1"/>
  <c r="W5" i="2" s="1"/>
  <c r="V5" i="2"/>
  <c r="H9" i="6" l="1"/>
  <c r="J9" i="6" a="1"/>
  <c r="J9" i="6" s="1"/>
  <c r="K9" i="6" a="1"/>
  <c r="K9" i="6" s="1"/>
  <c r="M9" i="6"/>
  <c r="L9" i="6" a="1"/>
  <c r="L9" i="6" s="1"/>
  <c r="G10" i="6"/>
  <c r="N10" i="6" s="1" a="1"/>
  <c r="N10" i="6" s="1"/>
  <c r="I9" i="6"/>
  <c r="I8" i="2" a="1"/>
  <c r="I8" i="2" s="1"/>
  <c r="H8" i="2"/>
  <c r="J8" i="2" a="1"/>
  <c r="J8" i="2" s="1"/>
  <c r="G9" i="2"/>
  <c r="L9" i="2" s="1"/>
  <c r="K8" i="2" a="1"/>
  <c r="K8" i="2" s="1"/>
  <c r="N8" i="2"/>
  <c r="S8" i="2" s="1"/>
  <c r="R7" i="2" a="1"/>
  <c r="R7" i="2" s="1"/>
  <c r="Q7" i="2" a="1"/>
  <c r="Q7" i="2" s="1"/>
  <c r="P7" i="2" a="1"/>
  <c r="P7" i="2" s="1"/>
  <c r="O7" i="2"/>
  <c r="U7" i="2"/>
  <c r="Z7" i="2" s="1"/>
  <c r="Y6" i="2" a="1"/>
  <c r="Y6" i="2" s="1"/>
  <c r="X6" i="2" a="1"/>
  <c r="X6" i="2" s="1"/>
  <c r="V6" i="2"/>
  <c r="W6" i="2" a="1"/>
  <c r="W6" i="2" s="1"/>
  <c r="AI5" i="2"/>
  <c r="AN5" i="2" s="1"/>
  <c r="AP4" i="2"/>
  <c r="AU4" i="2" s="1"/>
  <c r="AI3" i="2"/>
  <c r="AM4" i="2" a="1"/>
  <c r="AM4" i="2" s="1"/>
  <c r="AL4" i="2" a="1"/>
  <c r="AL4" i="2" s="1"/>
  <c r="AK4" i="2" a="1"/>
  <c r="AK4" i="2" s="1"/>
  <c r="AJ4" i="2"/>
  <c r="AB6" i="2"/>
  <c r="AG6" i="2" s="1"/>
  <c r="AE5" i="2" a="1"/>
  <c r="AE5" i="2" s="1"/>
  <c r="AF5" i="2" a="1"/>
  <c r="AF5" i="2" s="1"/>
  <c r="AD5" i="2" a="1"/>
  <c r="AD5" i="2" s="1"/>
  <c r="AC5" i="2"/>
  <c r="L10" i="6" l="1" a="1"/>
  <c r="L10" i="6" s="1"/>
  <c r="K10" i="6" a="1"/>
  <c r="K10" i="6" s="1"/>
  <c r="J10" i="6" a="1"/>
  <c r="J10" i="6" s="1"/>
  <c r="M10" i="6"/>
  <c r="H10" i="6"/>
  <c r="G11" i="6"/>
  <c r="N11" i="6" s="1" a="1"/>
  <c r="N11" i="6" s="1"/>
  <c r="I10" i="6"/>
  <c r="G10" i="2"/>
  <c r="L10" i="2" s="1"/>
  <c r="H9" i="2"/>
  <c r="I9" i="2" a="1"/>
  <c r="I9" i="2" s="1"/>
  <c r="K9" i="2" a="1"/>
  <c r="K9" i="2" s="1"/>
  <c r="J9" i="2" a="1"/>
  <c r="J9" i="2" s="1"/>
  <c r="AI6" i="2"/>
  <c r="AN6" i="2" s="1"/>
  <c r="AM5" i="2" a="1"/>
  <c r="AM5" i="2" s="1"/>
  <c r="AL5" i="2" a="1"/>
  <c r="AL5" i="2" s="1"/>
  <c r="AK5" i="2" a="1"/>
  <c r="AK5" i="2" s="1"/>
  <c r="AJ5" i="2"/>
  <c r="AB7" i="2"/>
  <c r="AG7" i="2" s="1"/>
  <c r="AF6" i="2" a="1"/>
  <c r="AF6" i="2" s="1"/>
  <c r="AE6" i="2" a="1"/>
  <c r="AE6" i="2" s="1"/>
  <c r="AD6" i="2" a="1"/>
  <c r="AD6" i="2" s="1"/>
  <c r="AC6" i="2"/>
  <c r="U8" i="2"/>
  <c r="Z8" i="2" s="1"/>
  <c r="Y7" i="2" a="1"/>
  <c r="Y7" i="2" s="1"/>
  <c r="X7" i="2" a="1"/>
  <c r="X7" i="2" s="1"/>
  <c r="W7" i="2" a="1"/>
  <c r="W7" i="2" s="1"/>
  <c r="V7" i="2"/>
  <c r="AP5" i="2"/>
  <c r="AU5" i="2" s="1"/>
  <c r="AW4" i="2"/>
  <c r="BB4" i="2" s="1"/>
  <c r="AQ4" i="2"/>
  <c r="AP3" i="2"/>
  <c r="AT4" i="2" a="1"/>
  <c r="AT4" i="2" s="1"/>
  <c r="AS4" i="2" a="1"/>
  <c r="AS4" i="2" s="1"/>
  <c r="AR4" i="2" a="1"/>
  <c r="AR4" i="2" s="1"/>
  <c r="N9" i="2"/>
  <c r="S9" i="2" s="1"/>
  <c r="R8" i="2" a="1"/>
  <c r="R8" i="2" s="1"/>
  <c r="Q8" i="2" a="1"/>
  <c r="Q8" i="2" s="1"/>
  <c r="P8" i="2" a="1"/>
  <c r="P8" i="2" s="1"/>
  <c r="O8" i="2"/>
  <c r="K11" i="6" l="1" a="1"/>
  <c r="K11" i="6" s="1"/>
  <c r="M11" i="6"/>
  <c r="L11" i="6" a="1"/>
  <c r="L11" i="6" s="1"/>
  <c r="K10" i="2" a="1"/>
  <c r="K10" i="2" s="1"/>
  <c r="G11" i="2"/>
  <c r="L11" i="2" s="1"/>
  <c r="J11" i="6" a="1"/>
  <c r="J11" i="6" s="1"/>
  <c r="H11" i="6"/>
  <c r="I10" i="2" a="1"/>
  <c r="I10" i="2" s="1"/>
  <c r="J10" i="2" a="1"/>
  <c r="J10" i="2" s="1"/>
  <c r="H10" i="2"/>
  <c r="G12" i="6"/>
  <c r="I11" i="6"/>
  <c r="AW5" i="2"/>
  <c r="BB5" i="2" s="1"/>
  <c r="BD4" i="2"/>
  <c r="BI4" i="2" s="1"/>
  <c r="AW3" i="2"/>
  <c r="BA4" i="2" a="1"/>
  <c r="BA4" i="2" s="1"/>
  <c r="AZ4" i="2" a="1"/>
  <c r="AZ4" i="2" s="1"/>
  <c r="AY4" i="2" a="1"/>
  <c r="AY4" i="2" s="1"/>
  <c r="AX4" i="2"/>
  <c r="AB8" i="2"/>
  <c r="AG8" i="2" s="1"/>
  <c r="AF7" i="2" a="1"/>
  <c r="AF7" i="2" s="1"/>
  <c r="AE7" i="2" a="1"/>
  <c r="AE7" i="2" s="1"/>
  <c r="AD7" i="2" a="1"/>
  <c r="AD7" i="2" s="1"/>
  <c r="AC7" i="2"/>
  <c r="AP6" i="2"/>
  <c r="AU6" i="2" s="1"/>
  <c r="AT5" i="2" a="1"/>
  <c r="AT5" i="2" s="1"/>
  <c r="AS5" i="2" a="1"/>
  <c r="AS5" i="2" s="1"/>
  <c r="AR5" i="2" a="1"/>
  <c r="AR5" i="2" s="1"/>
  <c r="AQ5" i="2"/>
  <c r="N10" i="2"/>
  <c r="S10" i="2" s="1"/>
  <c r="R9" i="2" a="1"/>
  <c r="R9" i="2" s="1"/>
  <c r="Q9" i="2" a="1"/>
  <c r="Q9" i="2" s="1"/>
  <c r="P9" i="2" a="1"/>
  <c r="P9" i="2" s="1"/>
  <c r="O9" i="2"/>
  <c r="U9" i="2"/>
  <c r="Z9" i="2" s="1"/>
  <c r="Y8" i="2" a="1"/>
  <c r="Y8" i="2" s="1"/>
  <c r="X8" i="2" a="1"/>
  <c r="X8" i="2" s="1"/>
  <c r="W8" i="2" a="1"/>
  <c r="W8" i="2" s="1"/>
  <c r="V8" i="2"/>
  <c r="AI7" i="2"/>
  <c r="AN7" i="2" s="1"/>
  <c r="AM6" i="2" a="1"/>
  <c r="AM6" i="2" s="1"/>
  <c r="AL6" i="2" a="1"/>
  <c r="AL6" i="2" s="1"/>
  <c r="AK6" i="2" a="1"/>
  <c r="AK6" i="2" s="1"/>
  <c r="AJ6" i="2"/>
  <c r="H12" i="6" l="1"/>
  <c r="N12" i="6" a="1"/>
  <c r="N12" i="6" s="1"/>
  <c r="J12" i="6" a="1"/>
  <c r="J12" i="6" s="1"/>
  <c r="K12" i="6" a="1"/>
  <c r="K12" i="6" s="1"/>
  <c r="K11" i="2" a="1"/>
  <c r="K11" i="2" s="1"/>
  <c r="H11" i="2"/>
  <c r="J11" i="2" a="1"/>
  <c r="J11" i="2" s="1"/>
  <c r="G12" i="2"/>
  <c r="L12" i="2" s="1"/>
  <c r="I11" i="2" a="1"/>
  <c r="I11" i="2" s="1"/>
  <c r="L12" i="6" a="1"/>
  <c r="L12" i="6" s="1"/>
  <c r="M12" i="6"/>
  <c r="G13" i="6"/>
  <c r="N13" i="6" s="1" a="1"/>
  <c r="N13" i="6" s="1"/>
  <c r="I12" i="6"/>
  <c r="AB9" i="2"/>
  <c r="AG9" i="2" s="1"/>
  <c r="AF8" i="2" a="1"/>
  <c r="AF8" i="2" s="1"/>
  <c r="AE8" i="2" a="1"/>
  <c r="AE8" i="2" s="1"/>
  <c r="AD8" i="2" a="1"/>
  <c r="AD8" i="2" s="1"/>
  <c r="AC8" i="2"/>
  <c r="N11" i="2"/>
  <c r="S11" i="2" s="1"/>
  <c r="R10" i="2" a="1"/>
  <c r="R10" i="2" s="1"/>
  <c r="Q10" i="2" a="1"/>
  <c r="Q10" i="2" s="1"/>
  <c r="P10" i="2" a="1"/>
  <c r="P10" i="2" s="1"/>
  <c r="O10" i="2"/>
  <c r="AP7" i="2"/>
  <c r="AU7" i="2" s="1"/>
  <c r="AT6" i="2" a="1"/>
  <c r="AT6" i="2" s="1"/>
  <c r="AS6" i="2" a="1"/>
  <c r="AS6" i="2" s="1"/>
  <c r="AR6" i="2" a="1"/>
  <c r="AR6" i="2" s="1"/>
  <c r="AQ6" i="2"/>
  <c r="U10" i="2"/>
  <c r="Z10" i="2" s="1"/>
  <c r="Y9" i="2" a="1"/>
  <c r="Y9" i="2" s="1"/>
  <c r="X9" i="2" a="1"/>
  <c r="X9" i="2" s="1"/>
  <c r="W9" i="2" a="1"/>
  <c r="W9" i="2" s="1"/>
  <c r="V9" i="2"/>
  <c r="BD5" i="2"/>
  <c r="BI5" i="2" s="1"/>
  <c r="BK4" i="2"/>
  <c r="BP4" i="2" s="1"/>
  <c r="BD3" i="2"/>
  <c r="BE4" i="2"/>
  <c r="BH4" i="2" a="1"/>
  <c r="BH4" i="2" s="1"/>
  <c r="BF4" i="2" a="1"/>
  <c r="BF4" i="2" s="1"/>
  <c r="BG4" i="2" a="1"/>
  <c r="BG4" i="2" s="1"/>
  <c r="AI8" i="2"/>
  <c r="AN8" i="2" s="1"/>
  <c r="AM7" i="2" a="1"/>
  <c r="AM7" i="2" s="1"/>
  <c r="AL7" i="2" a="1"/>
  <c r="AL7" i="2" s="1"/>
  <c r="AK7" i="2" a="1"/>
  <c r="AK7" i="2" s="1"/>
  <c r="AJ7" i="2"/>
  <c r="AW6" i="2"/>
  <c r="BB6" i="2" s="1"/>
  <c r="BA5" i="2" a="1"/>
  <c r="BA5" i="2" s="1"/>
  <c r="AZ5" i="2" a="1"/>
  <c r="AZ5" i="2" s="1"/>
  <c r="AY5" i="2" a="1"/>
  <c r="AY5" i="2" s="1"/>
  <c r="AX5" i="2"/>
  <c r="G13" i="2" l="1"/>
  <c r="L13" i="2" s="1"/>
  <c r="K12" i="2" a="1"/>
  <c r="K12" i="2" s="1"/>
  <c r="J12" i="2" a="1"/>
  <c r="J12" i="2" s="1"/>
  <c r="H12" i="2"/>
  <c r="I12" i="2" a="1"/>
  <c r="I12" i="2" s="1"/>
  <c r="M13" i="6"/>
  <c r="J13" i="6" a="1"/>
  <c r="J13" i="6" s="1"/>
  <c r="H13" i="6"/>
  <c r="K13" i="6" a="1"/>
  <c r="K13" i="6" s="1"/>
  <c r="L13" i="6" a="1"/>
  <c r="L13" i="6" s="1"/>
  <c r="G14" i="6"/>
  <c r="I13" i="6"/>
  <c r="N12" i="2"/>
  <c r="S12" i="2" s="1"/>
  <c r="R11" i="2" a="1"/>
  <c r="R11" i="2" s="1"/>
  <c r="Q11" i="2" a="1"/>
  <c r="Q11" i="2" s="1"/>
  <c r="P11" i="2" a="1"/>
  <c r="P11" i="2" s="1"/>
  <c r="O11" i="2"/>
  <c r="G14" i="2"/>
  <c r="L14" i="2" s="1"/>
  <c r="I13" i="2" a="1"/>
  <c r="I13" i="2" s="1"/>
  <c r="U11" i="2"/>
  <c r="Z11" i="2" s="1"/>
  <c r="Y10" i="2" a="1"/>
  <c r="Y10" i="2" s="1"/>
  <c r="X10" i="2" a="1"/>
  <c r="X10" i="2" s="1"/>
  <c r="W10" i="2" a="1"/>
  <c r="W10" i="2" s="1"/>
  <c r="V10" i="2"/>
  <c r="AW7" i="2"/>
  <c r="BB7" i="2" s="1"/>
  <c r="BA6" i="2" a="1"/>
  <c r="BA6" i="2" s="1"/>
  <c r="AZ6" i="2" a="1"/>
  <c r="AZ6" i="2" s="1"/>
  <c r="AY6" i="2" a="1"/>
  <c r="AY6" i="2" s="1"/>
  <c r="AX6" i="2"/>
  <c r="BK5" i="2"/>
  <c r="BP5" i="2" s="1"/>
  <c r="BR4" i="2"/>
  <c r="BW4" i="2" s="1"/>
  <c r="BO4" i="2" a="1"/>
  <c r="BO4" i="2" s="1"/>
  <c r="BN4" i="2" a="1"/>
  <c r="BN4" i="2" s="1"/>
  <c r="BM4" i="2" a="1"/>
  <c r="BM4" i="2" s="1"/>
  <c r="BL4" i="2"/>
  <c r="BK3" i="2"/>
  <c r="BD6" i="2"/>
  <c r="BI6" i="2" s="1"/>
  <c r="BH5" i="2" a="1"/>
  <c r="BH5" i="2" s="1"/>
  <c r="BG5" i="2" a="1"/>
  <c r="BG5" i="2" s="1"/>
  <c r="BF5" i="2" a="1"/>
  <c r="BF5" i="2" s="1"/>
  <c r="BE5" i="2"/>
  <c r="AP8" i="2"/>
  <c r="AU8" i="2" s="1"/>
  <c r="AT7" i="2" a="1"/>
  <c r="AT7" i="2" s="1"/>
  <c r="AS7" i="2" a="1"/>
  <c r="AS7" i="2" s="1"/>
  <c r="AR7" i="2" a="1"/>
  <c r="AR7" i="2" s="1"/>
  <c r="AQ7" i="2"/>
  <c r="AI9" i="2"/>
  <c r="AN9" i="2" s="1"/>
  <c r="AM8" i="2" a="1"/>
  <c r="AM8" i="2" s="1"/>
  <c r="AL8" i="2" a="1"/>
  <c r="AL8" i="2" s="1"/>
  <c r="AK8" i="2" a="1"/>
  <c r="AK8" i="2" s="1"/>
  <c r="AJ8" i="2"/>
  <c r="AB10" i="2"/>
  <c r="AG10" i="2" s="1"/>
  <c r="AF9" i="2" a="1"/>
  <c r="AF9" i="2" s="1"/>
  <c r="AE9" i="2" a="1"/>
  <c r="AE9" i="2" s="1"/>
  <c r="AD9" i="2" a="1"/>
  <c r="AD9" i="2" s="1"/>
  <c r="AC9" i="2"/>
  <c r="L14" i="6" l="1" a="1"/>
  <c r="L14" i="6" s="1"/>
  <c r="N14" i="6" a="1"/>
  <c r="N14" i="6" s="1"/>
  <c r="H13" i="2"/>
  <c r="J13" i="2" a="1"/>
  <c r="J13" i="2" s="1"/>
  <c r="K13" i="2" a="1"/>
  <c r="K13" i="2" s="1"/>
  <c r="K14" i="6" a="1"/>
  <c r="K14" i="6" s="1"/>
  <c r="H14" i="6"/>
  <c r="M14" i="6"/>
  <c r="J14" i="6" a="1"/>
  <c r="J14" i="6" s="1"/>
  <c r="G15" i="6"/>
  <c r="N15" i="6" s="1" a="1"/>
  <c r="N15" i="6" s="1"/>
  <c r="I14" i="6"/>
  <c r="AI10" i="2"/>
  <c r="AN10" i="2" s="1"/>
  <c r="AM9" i="2" a="1"/>
  <c r="AM9" i="2" s="1"/>
  <c r="AL9" i="2" a="1"/>
  <c r="AL9" i="2" s="1"/>
  <c r="AK9" i="2" a="1"/>
  <c r="AK9" i="2" s="1"/>
  <c r="AJ9" i="2"/>
  <c r="BR5" i="2"/>
  <c r="BW5" i="2" s="1"/>
  <c r="BY4" i="2"/>
  <c r="CD4" i="2" s="1"/>
  <c r="BR3" i="2"/>
  <c r="BS4" i="2"/>
  <c r="BV4" i="2" a="1"/>
  <c r="BV4" i="2" s="1"/>
  <c r="BU4" i="2" a="1"/>
  <c r="BU4" i="2" s="1"/>
  <c r="BT4" i="2" a="1"/>
  <c r="BT4" i="2" s="1"/>
  <c r="K14" i="2" a="1"/>
  <c r="K14" i="2" s="1"/>
  <c r="G15" i="2"/>
  <c r="L15" i="2" s="1"/>
  <c r="J14" i="2" a="1"/>
  <c r="J14" i="2" s="1"/>
  <c r="I14" i="2" a="1"/>
  <c r="I14" i="2" s="1"/>
  <c r="H14" i="2"/>
  <c r="BK6" i="2"/>
  <c r="BP6" i="2" s="1"/>
  <c r="BO5" i="2" a="1"/>
  <c r="BO5" i="2" s="1"/>
  <c r="BN5" i="2" a="1"/>
  <c r="BN5" i="2" s="1"/>
  <c r="BM5" i="2" a="1"/>
  <c r="BM5" i="2" s="1"/>
  <c r="BL5" i="2"/>
  <c r="AW8" i="2"/>
  <c r="BB8" i="2" s="1"/>
  <c r="BA7" i="2" a="1"/>
  <c r="BA7" i="2" s="1"/>
  <c r="AZ7" i="2" a="1"/>
  <c r="AZ7" i="2" s="1"/>
  <c r="AX7" i="2"/>
  <c r="AY7" i="2" a="1"/>
  <c r="AY7" i="2" s="1"/>
  <c r="BD7" i="2"/>
  <c r="BI7" i="2" s="1"/>
  <c r="BH6" i="2" a="1"/>
  <c r="BH6" i="2" s="1"/>
  <c r="BG6" i="2" a="1"/>
  <c r="BG6" i="2" s="1"/>
  <c r="BF6" i="2" a="1"/>
  <c r="BF6" i="2" s="1"/>
  <c r="BE6" i="2"/>
  <c r="AB11" i="2"/>
  <c r="AG11" i="2" s="1"/>
  <c r="AF10" i="2" a="1"/>
  <c r="AF10" i="2" s="1"/>
  <c r="AE10" i="2" a="1"/>
  <c r="AE10" i="2" s="1"/>
  <c r="AD10" i="2" a="1"/>
  <c r="AD10" i="2" s="1"/>
  <c r="AC10" i="2"/>
  <c r="U12" i="2"/>
  <c r="Z12" i="2" s="1"/>
  <c r="Y11" i="2" a="1"/>
  <c r="Y11" i="2" s="1"/>
  <c r="X11" i="2" a="1"/>
  <c r="X11" i="2" s="1"/>
  <c r="W11" i="2" a="1"/>
  <c r="W11" i="2" s="1"/>
  <c r="V11" i="2"/>
  <c r="AP9" i="2"/>
  <c r="AU9" i="2" s="1"/>
  <c r="AT8" i="2" a="1"/>
  <c r="AT8" i="2" s="1"/>
  <c r="AS8" i="2" a="1"/>
  <c r="AS8" i="2" s="1"/>
  <c r="AR8" i="2" a="1"/>
  <c r="AR8" i="2" s="1"/>
  <c r="AQ8" i="2"/>
  <c r="N13" i="2"/>
  <c r="S13" i="2" s="1"/>
  <c r="R12" i="2" a="1"/>
  <c r="R12" i="2" s="1"/>
  <c r="Q12" i="2" a="1"/>
  <c r="Q12" i="2" s="1"/>
  <c r="P12" i="2" a="1"/>
  <c r="P12" i="2" s="1"/>
  <c r="O12" i="2"/>
  <c r="K15" i="6" l="1" a="1"/>
  <c r="K15" i="6" s="1"/>
  <c r="H15" i="6"/>
  <c r="J15" i="6" a="1"/>
  <c r="J15" i="6" s="1"/>
  <c r="L15" i="6" a="1"/>
  <c r="L15" i="6" s="1"/>
  <c r="M15" i="6"/>
  <c r="G16" i="6"/>
  <c r="N16" i="6" s="1" a="1"/>
  <c r="N16" i="6" s="1"/>
  <c r="I15" i="6"/>
  <c r="AW9" i="2"/>
  <c r="BB9" i="2" s="1"/>
  <c r="BA8" i="2" a="1"/>
  <c r="BA8" i="2" s="1"/>
  <c r="AZ8" i="2" a="1"/>
  <c r="AZ8" i="2" s="1"/>
  <c r="AX8" i="2"/>
  <c r="AY8" i="2" a="1"/>
  <c r="AY8" i="2" s="1"/>
  <c r="BY5" i="2"/>
  <c r="CD5" i="2" s="1"/>
  <c r="CF4" i="2"/>
  <c r="CK4" i="2" s="1"/>
  <c r="CC4" i="2" a="1"/>
  <c r="CC4" i="2" s="1"/>
  <c r="CB4" i="2" a="1"/>
  <c r="CB4" i="2" s="1"/>
  <c r="CA4" i="2" a="1"/>
  <c r="CA4" i="2" s="1"/>
  <c r="BZ4" i="2"/>
  <c r="BY3" i="2"/>
  <c r="N14" i="2"/>
  <c r="S14" i="2" s="1"/>
  <c r="R13" i="2" a="1"/>
  <c r="R13" i="2" s="1"/>
  <c r="Q13" i="2" a="1"/>
  <c r="Q13" i="2" s="1"/>
  <c r="P13" i="2" a="1"/>
  <c r="P13" i="2" s="1"/>
  <c r="O13" i="2"/>
  <c r="U13" i="2"/>
  <c r="Z13" i="2" s="1"/>
  <c r="Y12" i="2" a="1"/>
  <c r="Y12" i="2" s="1"/>
  <c r="X12" i="2" a="1"/>
  <c r="X12" i="2" s="1"/>
  <c r="W12" i="2" a="1"/>
  <c r="W12" i="2" s="1"/>
  <c r="V12" i="2"/>
  <c r="K15" i="2" a="1"/>
  <c r="K15" i="2" s="1"/>
  <c r="J15" i="2" a="1"/>
  <c r="J15" i="2" s="1"/>
  <c r="I15" i="2" a="1"/>
  <c r="I15" i="2" s="1"/>
  <c r="H15" i="2"/>
  <c r="G16" i="2"/>
  <c r="L16" i="2" s="1"/>
  <c r="BR6" i="2"/>
  <c r="BW6" i="2" s="1"/>
  <c r="BV5" i="2" a="1"/>
  <c r="BV5" i="2" s="1"/>
  <c r="BU5" i="2" a="1"/>
  <c r="BU5" i="2" s="1"/>
  <c r="BT5" i="2" a="1"/>
  <c r="BT5" i="2" s="1"/>
  <c r="BS5" i="2"/>
  <c r="AP10" i="2"/>
  <c r="AU10" i="2" s="1"/>
  <c r="AT9" i="2" a="1"/>
  <c r="AT9" i="2" s="1"/>
  <c r="AS9" i="2" a="1"/>
  <c r="AS9" i="2" s="1"/>
  <c r="AR9" i="2" a="1"/>
  <c r="AR9" i="2" s="1"/>
  <c r="AQ9" i="2"/>
  <c r="BD8" i="2"/>
  <c r="BI8" i="2" s="1"/>
  <c r="BH7" i="2" a="1"/>
  <c r="BH7" i="2" s="1"/>
  <c r="BG7" i="2" a="1"/>
  <c r="BG7" i="2" s="1"/>
  <c r="BF7" i="2" a="1"/>
  <c r="BF7" i="2" s="1"/>
  <c r="BE7" i="2"/>
  <c r="BK7" i="2"/>
  <c r="BP7" i="2" s="1"/>
  <c r="BO6" i="2" a="1"/>
  <c r="BO6" i="2" s="1"/>
  <c r="BN6" i="2" a="1"/>
  <c r="BN6" i="2" s="1"/>
  <c r="BM6" i="2" a="1"/>
  <c r="BM6" i="2" s="1"/>
  <c r="BL6" i="2"/>
  <c r="AB12" i="2"/>
  <c r="AG12" i="2" s="1"/>
  <c r="AF11" i="2" a="1"/>
  <c r="AF11" i="2" s="1"/>
  <c r="AE11" i="2" a="1"/>
  <c r="AE11" i="2" s="1"/>
  <c r="AD11" i="2" a="1"/>
  <c r="AD11" i="2" s="1"/>
  <c r="AC11" i="2"/>
  <c r="AI11" i="2"/>
  <c r="AN11" i="2" s="1"/>
  <c r="AM10" i="2" a="1"/>
  <c r="AM10" i="2" s="1"/>
  <c r="AL10" i="2" a="1"/>
  <c r="AL10" i="2" s="1"/>
  <c r="AK10" i="2" a="1"/>
  <c r="AK10" i="2" s="1"/>
  <c r="AJ10" i="2"/>
  <c r="M16" i="6" l="1"/>
  <c r="H16" i="6"/>
  <c r="K16" i="6" a="1"/>
  <c r="K16" i="6" s="1"/>
  <c r="J16" i="6" a="1"/>
  <c r="J16" i="6" s="1"/>
  <c r="L16" i="6" a="1"/>
  <c r="L16" i="6" s="1"/>
  <c r="G17" i="6"/>
  <c r="I16" i="6"/>
  <c r="CF5" i="2"/>
  <c r="CK5" i="2" s="1"/>
  <c r="CF3" i="2"/>
  <c r="CI4" i="2" a="1"/>
  <c r="CI4" i="2" s="1"/>
  <c r="CG4" i="2"/>
  <c r="CH4" i="2" a="1"/>
  <c r="CH4" i="2" s="1"/>
  <c r="CJ4" i="2" a="1"/>
  <c r="CJ4" i="2" s="1"/>
  <c r="BD9" i="2"/>
  <c r="BI9" i="2" s="1"/>
  <c r="BH8" i="2" a="1"/>
  <c r="BH8" i="2" s="1"/>
  <c r="BG8" i="2" a="1"/>
  <c r="BG8" i="2" s="1"/>
  <c r="BF8" i="2" a="1"/>
  <c r="BF8" i="2" s="1"/>
  <c r="BE8" i="2"/>
  <c r="BY6" i="2"/>
  <c r="CD6" i="2" s="1"/>
  <c r="CC5" i="2" a="1"/>
  <c r="CC5" i="2" s="1"/>
  <c r="CB5" i="2" a="1"/>
  <c r="CB5" i="2" s="1"/>
  <c r="BZ5" i="2"/>
  <c r="CA5" i="2" a="1"/>
  <c r="CA5" i="2" s="1"/>
  <c r="R14" i="2" a="1"/>
  <c r="R14" i="2" s="1"/>
  <c r="Q14" i="2" a="1"/>
  <c r="Q14" i="2" s="1"/>
  <c r="P14" i="2" a="1"/>
  <c r="P14" i="2" s="1"/>
  <c r="N15" i="2"/>
  <c r="S15" i="2" s="1"/>
  <c r="O14" i="2"/>
  <c r="AB13" i="2"/>
  <c r="AG13" i="2" s="1"/>
  <c r="AF12" i="2" a="1"/>
  <c r="AF12" i="2" s="1"/>
  <c r="AE12" i="2" a="1"/>
  <c r="AE12" i="2" s="1"/>
  <c r="AD12" i="2" a="1"/>
  <c r="AD12" i="2" s="1"/>
  <c r="AC12" i="2"/>
  <c r="AI12" i="2"/>
  <c r="AN12" i="2" s="1"/>
  <c r="AM11" i="2" a="1"/>
  <c r="AM11" i="2" s="1"/>
  <c r="AL11" i="2" a="1"/>
  <c r="AL11" i="2" s="1"/>
  <c r="AK11" i="2" a="1"/>
  <c r="AK11" i="2" s="1"/>
  <c r="AJ11" i="2"/>
  <c r="BR7" i="2"/>
  <c r="BW7" i="2" s="1"/>
  <c r="BV6" i="2" a="1"/>
  <c r="BV6" i="2" s="1"/>
  <c r="BU6" i="2" a="1"/>
  <c r="BU6" i="2" s="1"/>
  <c r="BT6" i="2" a="1"/>
  <c r="BT6" i="2" s="1"/>
  <c r="BS6" i="2"/>
  <c r="BK8" i="2"/>
  <c r="BP8" i="2" s="1"/>
  <c r="BO7" i="2" a="1"/>
  <c r="BO7" i="2" s="1"/>
  <c r="BN7" i="2" a="1"/>
  <c r="BN7" i="2" s="1"/>
  <c r="BM7" i="2" a="1"/>
  <c r="BM7" i="2" s="1"/>
  <c r="BL7" i="2"/>
  <c r="I16" i="2" a="1"/>
  <c r="I16" i="2" s="1"/>
  <c r="G17" i="2"/>
  <c r="L17" i="2" s="1"/>
  <c r="K16" i="2" a="1"/>
  <c r="K16" i="2" s="1"/>
  <c r="J16" i="2" a="1"/>
  <c r="J16" i="2" s="1"/>
  <c r="H16" i="2"/>
  <c r="U14" i="2"/>
  <c r="Z14" i="2" s="1"/>
  <c r="Y13" i="2" a="1"/>
  <c r="Y13" i="2" s="1"/>
  <c r="X13" i="2" a="1"/>
  <c r="X13" i="2" s="1"/>
  <c r="W13" i="2" a="1"/>
  <c r="W13" i="2" s="1"/>
  <c r="V13" i="2"/>
  <c r="AP11" i="2"/>
  <c r="AU11" i="2" s="1"/>
  <c r="AT10" i="2" a="1"/>
  <c r="AT10" i="2" s="1"/>
  <c r="AS10" i="2" a="1"/>
  <c r="AS10" i="2" s="1"/>
  <c r="AR10" i="2" a="1"/>
  <c r="AR10" i="2" s="1"/>
  <c r="AQ10" i="2"/>
  <c r="AW10" i="2"/>
  <c r="BB10" i="2" s="1"/>
  <c r="BA9" i="2" a="1"/>
  <c r="BA9" i="2" s="1"/>
  <c r="AZ9" i="2" a="1"/>
  <c r="AZ9" i="2" s="1"/>
  <c r="AY9" i="2" a="1"/>
  <c r="AY9" i="2" s="1"/>
  <c r="AX9" i="2"/>
  <c r="M17" i="6" l="1"/>
  <c r="N17" i="6" a="1"/>
  <c r="N17" i="6" s="1"/>
  <c r="K17" i="6" a="1"/>
  <c r="K17" i="6" s="1"/>
  <c r="J17" i="6" a="1"/>
  <c r="J17" i="6" s="1"/>
  <c r="L17" i="6" a="1"/>
  <c r="L17" i="6" s="1"/>
  <c r="H17" i="6"/>
  <c r="G18" i="6"/>
  <c r="I17" i="6"/>
  <c r="U15" i="2"/>
  <c r="Z15" i="2" s="1"/>
  <c r="Y14" i="2" a="1"/>
  <c r="Y14" i="2" s="1"/>
  <c r="X14" i="2" a="1"/>
  <c r="X14" i="2" s="1"/>
  <c r="W14" i="2" a="1"/>
  <c r="W14" i="2" s="1"/>
  <c r="V14" i="2"/>
  <c r="BD10" i="2"/>
  <c r="BI10" i="2" s="1"/>
  <c r="BH9" i="2" a="1"/>
  <c r="BH9" i="2" s="1"/>
  <c r="BG9" i="2" a="1"/>
  <c r="BG9" i="2" s="1"/>
  <c r="BF9" i="2" a="1"/>
  <c r="BF9" i="2" s="1"/>
  <c r="BE9" i="2"/>
  <c r="AB14" i="2"/>
  <c r="AG14" i="2" s="1"/>
  <c r="AF13" i="2" a="1"/>
  <c r="AF13" i="2" s="1"/>
  <c r="AE13" i="2" a="1"/>
  <c r="AE13" i="2" s="1"/>
  <c r="AD13" i="2" a="1"/>
  <c r="AD13" i="2" s="1"/>
  <c r="AC13" i="2"/>
  <c r="BK9" i="2"/>
  <c r="BP9" i="2" s="1"/>
  <c r="BO8" i="2" a="1"/>
  <c r="BO8" i="2" s="1"/>
  <c r="BN8" i="2" a="1"/>
  <c r="BN8" i="2" s="1"/>
  <c r="BM8" i="2" a="1"/>
  <c r="BM8" i="2" s="1"/>
  <c r="BL8" i="2"/>
  <c r="AW11" i="2"/>
  <c r="BB11" i="2" s="1"/>
  <c r="BA10" i="2" a="1"/>
  <c r="BA10" i="2" s="1"/>
  <c r="AZ10" i="2" a="1"/>
  <c r="AZ10" i="2" s="1"/>
  <c r="AY10" i="2" a="1"/>
  <c r="AY10" i="2" s="1"/>
  <c r="AX10" i="2"/>
  <c r="AP12" i="2"/>
  <c r="AU12" i="2" s="1"/>
  <c r="AT11" i="2" a="1"/>
  <c r="AT11" i="2" s="1"/>
  <c r="AS11" i="2" a="1"/>
  <c r="AS11" i="2" s="1"/>
  <c r="AR11" i="2" a="1"/>
  <c r="AR11" i="2" s="1"/>
  <c r="AQ11" i="2"/>
  <c r="N16" i="2"/>
  <c r="S16" i="2" s="1"/>
  <c r="R15" i="2" a="1"/>
  <c r="R15" i="2" s="1"/>
  <c r="Q15" i="2" a="1"/>
  <c r="Q15" i="2" s="1"/>
  <c r="P15" i="2" a="1"/>
  <c r="P15" i="2" s="1"/>
  <c r="O15" i="2"/>
  <c r="BY7" i="2"/>
  <c r="CD7" i="2" s="1"/>
  <c r="CC6" i="2" a="1"/>
  <c r="CC6" i="2" s="1"/>
  <c r="CB6" i="2" a="1"/>
  <c r="CB6" i="2" s="1"/>
  <c r="BZ6" i="2"/>
  <c r="CA6" i="2" a="1"/>
  <c r="CA6" i="2" s="1"/>
  <c r="BR8" i="2"/>
  <c r="BW8" i="2" s="1"/>
  <c r="BV7" i="2" a="1"/>
  <c r="BV7" i="2" s="1"/>
  <c r="BU7" i="2" a="1"/>
  <c r="BU7" i="2" s="1"/>
  <c r="BT7" i="2" a="1"/>
  <c r="BT7" i="2" s="1"/>
  <c r="BS7" i="2"/>
  <c r="K17" i="2" a="1"/>
  <c r="K17" i="2" s="1"/>
  <c r="J17" i="2" a="1"/>
  <c r="J17" i="2" s="1"/>
  <c r="I17" i="2" a="1"/>
  <c r="I17" i="2" s="1"/>
  <c r="H17" i="2"/>
  <c r="G18" i="2"/>
  <c r="L18" i="2" s="1"/>
  <c r="AI13" i="2"/>
  <c r="AN13" i="2" s="1"/>
  <c r="AM12" i="2" a="1"/>
  <c r="AM12" i="2" s="1"/>
  <c r="AL12" i="2" a="1"/>
  <c r="AL12" i="2" s="1"/>
  <c r="AK12" i="2" a="1"/>
  <c r="AK12" i="2" s="1"/>
  <c r="AJ12" i="2"/>
  <c r="CF6" i="2"/>
  <c r="CK6" i="2" s="1"/>
  <c r="CJ5" i="2" a="1"/>
  <c r="CJ5" i="2" s="1"/>
  <c r="CI5" i="2" a="1"/>
  <c r="CI5" i="2" s="1"/>
  <c r="CH5" i="2" a="1"/>
  <c r="CH5" i="2" s="1"/>
  <c r="CG5" i="2"/>
  <c r="K18" i="6" l="1" a="1"/>
  <c r="K18" i="6" s="1"/>
  <c r="N18" i="6" a="1"/>
  <c r="N18" i="6" s="1"/>
  <c r="J18" i="6" a="1"/>
  <c r="J18" i="6" s="1"/>
  <c r="L18" i="6" a="1"/>
  <c r="L18" i="6" s="1"/>
  <c r="M18" i="6"/>
  <c r="H18" i="6"/>
  <c r="G19" i="6"/>
  <c r="I18" i="6"/>
  <c r="BK10" i="2"/>
  <c r="BP10" i="2" s="1"/>
  <c r="BO9" i="2" a="1"/>
  <c r="BO9" i="2" s="1"/>
  <c r="BN9" i="2" a="1"/>
  <c r="BN9" i="2" s="1"/>
  <c r="BM9" i="2" a="1"/>
  <c r="BM9" i="2" s="1"/>
  <c r="BL9" i="2"/>
  <c r="BR9" i="2"/>
  <c r="BW9" i="2" s="1"/>
  <c r="BV8" i="2" a="1"/>
  <c r="BV8" i="2" s="1"/>
  <c r="BU8" i="2" a="1"/>
  <c r="BU8" i="2" s="1"/>
  <c r="BT8" i="2" a="1"/>
  <c r="BT8" i="2" s="1"/>
  <c r="BS8" i="2"/>
  <c r="CF7" i="2"/>
  <c r="CK7" i="2" s="1"/>
  <c r="CJ6" i="2" a="1"/>
  <c r="CJ6" i="2" s="1"/>
  <c r="CI6" i="2" a="1"/>
  <c r="CI6" i="2" s="1"/>
  <c r="CH6" i="2" a="1"/>
  <c r="CH6" i="2" s="1"/>
  <c r="CG6" i="2"/>
  <c r="P16" i="2" a="1"/>
  <c r="P16" i="2" s="1"/>
  <c r="R16" i="2" a="1"/>
  <c r="R16" i="2" s="1"/>
  <c r="Q16" i="2" a="1"/>
  <c r="Q16" i="2" s="1"/>
  <c r="N17" i="2"/>
  <c r="S17" i="2" s="1"/>
  <c r="O16" i="2"/>
  <c r="BD11" i="2"/>
  <c r="BI11" i="2" s="1"/>
  <c r="BH10" i="2" a="1"/>
  <c r="BH10" i="2" s="1"/>
  <c r="BG10" i="2" a="1"/>
  <c r="BG10" i="2" s="1"/>
  <c r="BF10" i="2" a="1"/>
  <c r="BF10" i="2" s="1"/>
  <c r="BE10" i="2"/>
  <c r="AW12" i="2"/>
  <c r="BB12" i="2" s="1"/>
  <c r="BA11" i="2" a="1"/>
  <c r="BA11" i="2" s="1"/>
  <c r="AZ11" i="2" a="1"/>
  <c r="AZ11" i="2" s="1"/>
  <c r="AY11" i="2" a="1"/>
  <c r="AY11" i="2" s="1"/>
  <c r="AX11" i="2"/>
  <c r="BY8" i="2"/>
  <c r="CD8" i="2" s="1"/>
  <c r="CC7" i="2" a="1"/>
  <c r="CC7" i="2" s="1"/>
  <c r="CB7" i="2" a="1"/>
  <c r="CB7" i="2" s="1"/>
  <c r="CA7" i="2" a="1"/>
  <c r="CA7" i="2" s="1"/>
  <c r="BZ7" i="2"/>
  <c r="AM13" i="2" a="1"/>
  <c r="AM13" i="2" s="1"/>
  <c r="AI14" i="2"/>
  <c r="AN14" i="2" s="1"/>
  <c r="AL13" i="2" a="1"/>
  <c r="AL13" i="2" s="1"/>
  <c r="AK13" i="2" a="1"/>
  <c r="AK13" i="2" s="1"/>
  <c r="AJ13" i="2"/>
  <c r="AC14" i="2"/>
  <c r="AB15" i="2"/>
  <c r="AG15" i="2" s="1"/>
  <c r="AF14" i="2" a="1"/>
  <c r="AF14" i="2" s="1"/>
  <c r="AE14" i="2" a="1"/>
  <c r="AE14" i="2" s="1"/>
  <c r="AD14" i="2" a="1"/>
  <c r="AD14" i="2" s="1"/>
  <c r="K18" i="2" a="1"/>
  <c r="K18" i="2" s="1"/>
  <c r="J18" i="2" a="1"/>
  <c r="J18" i="2" s="1"/>
  <c r="I18" i="2" a="1"/>
  <c r="I18" i="2" s="1"/>
  <c r="H18" i="2"/>
  <c r="G19" i="2"/>
  <c r="L19" i="2" s="1"/>
  <c r="AP13" i="2"/>
  <c r="AU13" i="2" s="1"/>
  <c r="AT12" i="2" a="1"/>
  <c r="AT12" i="2" s="1"/>
  <c r="AS12" i="2" a="1"/>
  <c r="AS12" i="2" s="1"/>
  <c r="AR12" i="2" a="1"/>
  <c r="AR12" i="2" s="1"/>
  <c r="AQ12" i="2"/>
  <c r="W15" i="2" a="1"/>
  <c r="W15" i="2" s="1"/>
  <c r="V15" i="2"/>
  <c r="U16" i="2"/>
  <c r="Z16" i="2" s="1"/>
  <c r="Y15" i="2" a="1"/>
  <c r="Y15" i="2" s="1"/>
  <c r="X15" i="2" a="1"/>
  <c r="X15" i="2" s="1"/>
  <c r="M19" i="6" l="1"/>
  <c r="N19" i="6" a="1"/>
  <c r="N19" i="6" s="1"/>
  <c r="J19" i="6" a="1"/>
  <c r="J19" i="6" s="1"/>
  <c r="H19" i="6"/>
  <c r="L19" i="6" a="1"/>
  <c r="L19" i="6" s="1"/>
  <c r="K19" i="6" a="1"/>
  <c r="K19" i="6" s="1"/>
  <c r="G20" i="6"/>
  <c r="I19" i="6"/>
  <c r="BY9" i="2"/>
  <c r="CD9" i="2" s="1"/>
  <c r="CC8" i="2" a="1"/>
  <c r="CC8" i="2" s="1"/>
  <c r="CB8" i="2" a="1"/>
  <c r="CB8" i="2" s="1"/>
  <c r="CA8" i="2" a="1"/>
  <c r="CA8" i="2" s="1"/>
  <c r="BZ8" i="2"/>
  <c r="BR10" i="2"/>
  <c r="BW10" i="2" s="1"/>
  <c r="BV9" i="2" a="1"/>
  <c r="BV9" i="2" s="1"/>
  <c r="BU9" i="2" a="1"/>
  <c r="BU9" i="2" s="1"/>
  <c r="BT9" i="2" a="1"/>
  <c r="BT9" i="2" s="1"/>
  <c r="BS9" i="2"/>
  <c r="AI15" i="2"/>
  <c r="AN15" i="2" s="1"/>
  <c r="AM14" i="2" a="1"/>
  <c r="AM14" i="2" s="1"/>
  <c r="AL14" i="2" a="1"/>
  <c r="AL14" i="2" s="1"/>
  <c r="AK14" i="2" a="1"/>
  <c r="AK14" i="2" s="1"/>
  <c r="AJ14" i="2"/>
  <c r="BD12" i="2"/>
  <c r="BI12" i="2" s="1"/>
  <c r="BH11" i="2" a="1"/>
  <c r="BH11" i="2" s="1"/>
  <c r="BG11" i="2" a="1"/>
  <c r="BG11" i="2" s="1"/>
  <c r="BF11" i="2" a="1"/>
  <c r="BF11" i="2" s="1"/>
  <c r="BE11" i="2"/>
  <c r="AT13" i="2" a="1"/>
  <c r="AT13" i="2" s="1"/>
  <c r="AS13" i="2" a="1"/>
  <c r="AS13" i="2" s="1"/>
  <c r="AP14" i="2"/>
  <c r="AU14" i="2" s="1"/>
  <c r="AR13" i="2" a="1"/>
  <c r="AR13" i="2" s="1"/>
  <c r="AQ13" i="2"/>
  <c r="R17" i="2" a="1"/>
  <c r="R17" i="2" s="1"/>
  <c r="Q17" i="2" a="1"/>
  <c r="Q17" i="2" s="1"/>
  <c r="P17" i="2" a="1"/>
  <c r="P17" i="2" s="1"/>
  <c r="O17" i="2"/>
  <c r="N18" i="2"/>
  <c r="S18" i="2" s="1"/>
  <c r="CF8" i="2"/>
  <c r="CK8" i="2" s="1"/>
  <c r="CJ7" i="2" a="1"/>
  <c r="CJ7" i="2" s="1"/>
  <c r="CI7" i="2" a="1"/>
  <c r="CI7" i="2" s="1"/>
  <c r="CH7" i="2" a="1"/>
  <c r="CH7" i="2" s="1"/>
  <c r="CG7" i="2"/>
  <c r="AW13" i="2"/>
  <c r="BB13" i="2" s="1"/>
  <c r="BA12" i="2" a="1"/>
  <c r="BA12" i="2" s="1"/>
  <c r="AZ12" i="2" a="1"/>
  <c r="AZ12" i="2" s="1"/>
  <c r="AY12" i="2" a="1"/>
  <c r="AY12" i="2" s="1"/>
  <c r="AX12" i="2"/>
  <c r="Y16" i="2" a="1"/>
  <c r="Y16" i="2" s="1"/>
  <c r="W16" i="2" a="1"/>
  <c r="W16" i="2" s="1"/>
  <c r="X16" i="2" a="1"/>
  <c r="X16" i="2" s="1"/>
  <c r="V16" i="2"/>
  <c r="U17" i="2"/>
  <c r="Z17" i="2" s="1"/>
  <c r="K19" i="2" a="1"/>
  <c r="K19" i="2" s="1"/>
  <c r="J19" i="2" a="1"/>
  <c r="J19" i="2" s="1"/>
  <c r="I19" i="2" a="1"/>
  <c r="I19" i="2" s="1"/>
  <c r="H19" i="2"/>
  <c r="G20" i="2"/>
  <c r="L20" i="2" s="1"/>
  <c r="AB16" i="2"/>
  <c r="AG16" i="2" s="1"/>
  <c r="AF15" i="2" a="1"/>
  <c r="AF15" i="2" s="1"/>
  <c r="AE15" i="2" a="1"/>
  <c r="AE15" i="2" s="1"/>
  <c r="AD15" i="2" a="1"/>
  <c r="AD15" i="2" s="1"/>
  <c r="AC15" i="2"/>
  <c r="BK11" i="2"/>
  <c r="BP11" i="2" s="1"/>
  <c r="BO10" i="2" a="1"/>
  <c r="BO10" i="2" s="1"/>
  <c r="BN10" i="2" a="1"/>
  <c r="BN10" i="2" s="1"/>
  <c r="BM10" i="2" a="1"/>
  <c r="BM10" i="2" s="1"/>
  <c r="BL10" i="2"/>
  <c r="M20" i="6" l="1"/>
  <c r="N20" i="6" a="1"/>
  <c r="N20" i="6" s="1"/>
  <c r="J20" i="6" a="1"/>
  <c r="J20" i="6" s="1"/>
  <c r="H20" i="6"/>
  <c r="L20" i="6" a="1"/>
  <c r="L20" i="6" s="1"/>
  <c r="K20" i="6" a="1"/>
  <c r="K20" i="6" s="1"/>
  <c r="G21" i="6"/>
  <c r="N21" i="6" s="1" a="1"/>
  <c r="N21" i="6" s="1"/>
  <c r="I20" i="6"/>
  <c r="BD13" i="2"/>
  <c r="BI13" i="2" s="1"/>
  <c r="BH12" i="2" a="1"/>
  <c r="BH12" i="2" s="1"/>
  <c r="BG12" i="2" a="1"/>
  <c r="BG12" i="2" s="1"/>
  <c r="BF12" i="2" a="1"/>
  <c r="BF12" i="2" s="1"/>
  <c r="BE12" i="2"/>
  <c r="BK12" i="2"/>
  <c r="BP12" i="2" s="1"/>
  <c r="BO11" i="2" a="1"/>
  <c r="BO11" i="2" s="1"/>
  <c r="BN11" i="2" a="1"/>
  <c r="BN11" i="2" s="1"/>
  <c r="BM11" i="2" a="1"/>
  <c r="BM11" i="2" s="1"/>
  <c r="BL11" i="2"/>
  <c r="CF9" i="2"/>
  <c r="CK9" i="2" s="1"/>
  <c r="CJ8" i="2" a="1"/>
  <c r="CJ8" i="2" s="1"/>
  <c r="CI8" i="2" a="1"/>
  <c r="CI8" i="2" s="1"/>
  <c r="CH8" i="2" a="1"/>
  <c r="CH8" i="2" s="1"/>
  <c r="CG8" i="2"/>
  <c r="AP15" i="2"/>
  <c r="AU15" i="2" s="1"/>
  <c r="AT14" i="2" a="1"/>
  <c r="AT14" i="2" s="1"/>
  <c r="AS14" i="2" a="1"/>
  <c r="AS14" i="2" s="1"/>
  <c r="AR14" i="2" a="1"/>
  <c r="AR14" i="2" s="1"/>
  <c r="AQ14" i="2"/>
  <c r="R18" i="2" a="1"/>
  <c r="R18" i="2" s="1"/>
  <c r="Q18" i="2" a="1"/>
  <c r="Q18" i="2" s="1"/>
  <c r="P18" i="2" a="1"/>
  <c r="P18" i="2" s="1"/>
  <c r="O18" i="2"/>
  <c r="N19" i="2"/>
  <c r="S19" i="2" s="1"/>
  <c r="BR11" i="2"/>
  <c r="BW11" i="2" s="1"/>
  <c r="BV10" i="2" a="1"/>
  <c r="BV10" i="2" s="1"/>
  <c r="BU10" i="2" a="1"/>
  <c r="BU10" i="2" s="1"/>
  <c r="BT10" i="2" a="1"/>
  <c r="BT10" i="2" s="1"/>
  <c r="BS10" i="2"/>
  <c r="Y17" i="2" a="1"/>
  <c r="Y17" i="2" s="1"/>
  <c r="X17" i="2" a="1"/>
  <c r="X17" i="2" s="1"/>
  <c r="W17" i="2" a="1"/>
  <c r="W17" i="2" s="1"/>
  <c r="V17" i="2"/>
  <c r="U18" i="2"/>
  <c r="Z18" i="2" s="1"/>
  <c r="G21" i="2"/>
  <c r="L21" i="2" s="1"/>
  <c r="K20" i="2" a="1"/>
  <c r="K20" i="2" s="1"/>
  <c r="J20" i="2" a="1"/>
  <c r="J20" i="2" s="1"/>
  <c r="I20" i="2" a="1"/>
  <c r="I20" i="2" s="1"/>
  <c r="H20" i="2"/>
  <c r="AW14" i="2"/>
  <c r="BB14" i="2" s="1"/>
  <c r="BA13" i="2" a="1"/>
  <c r="BA13" i="2" s="1"/>
  <c r="AZ13" i="2" a="1"/>
  <c r="AZ13" i="2" s="1"/>
  <c r="AY13" i="2" a="1"/>
  <c r="AY13" i="2" s="1"/>
  <c r="AX13" i="2"/>
  <c r="AF16" i="2" a="1"/>
  <c r="AF16" i="2" s="1"/>
  <c r="AD16" i="2" a="1"/>
  <c r="AD16" i="2" s="1"/>
  <c r="AC16" i="2"/>
  <c r="AB17" i="2"/>
  <c r="AG17" i="2" s="1"/>
  <c r="AE16" i="2" a="1"/>
  <c r="AE16" i="2" s="1"/>
  <c r="AM15" i="2" a="1"/>
  <c r="AM15" i="2" s="1"/>
  <c r="AL15" i="2" a="1"/>
  <c r="AL15" i="2" s="1"/>
  <c r="AK15" i="2" a="1"/>
  <c r="AK15" i="2" s="1"/>
  <c r="AJ15" i="2"/>
  <c r="AI16" i="2"/>
  <c r="AN16" i="2" s="1"/>
  <c r="BY10" i="2"/>
  <c r="CD10" i="2" s="1"/>
  <c r="CC9" i="2" a="1"/>
  <c r="CC9" i="2" s="1"/>
  <c r="CB9" i="2" a="1"/>
  <c r="CB9" i="2" s="1"/>
  <c r="BZ9" i="2"/>
  <c r="CA9" i="2" a="1"/>
  <c r="CA9" i="2" s="1"/>
  <c r="J21" i="6" l="1" a="1"/>
  <c r="J21" i="6" s="1"/>
  <c r="L21" i="6" a="1"/>
  <c r="L21" i="6" s="1"/>
  <c r="M21" i="6"/>
  <c r="K21" i="6" a="1"/>
  <c r="K21" i="6" s="1"/>
  <c r="H21" i="6"/>
  <c r="G22" i="6"/>
  <c r="I21" i="6"/>
  <c r="AF17" i="2" a="1"/>
  <c r="AF17" i="2" s="1"/>
  <c r="AE17" i="2" a="1"/>
  <c r="AE17" i="2" s="1"/>
  <c r="AD17" i="2" a="1"/>
  <c r="AD17" i="2" s="1"/>
  <c r="AC17" i="2"/>
  <c r="AB18" i="2"/>
  <c r="AG18" i="2" s="1"/>
  <c r="AY14" i="2" a="1"/>
  <c r="AY14" i="2" s="1"/>
  <c r="AX14" i="2"/>
  <c r="AW15" i="2"/>
  <c r="BB15" i="2" s="1"/>
  <c r="BA14" i="2" a="1"/>
  <c r="BA14" i="2" s="1"/>
  <c r="AZ14" i="2" a="1"/>
  <c r="AZ14" i="2" s="1"/>
  <c r="BY11" i="2"/>
  <c r="CD11" i="2" s="1"/>
  <c r="CC10" i="2" a="1"/>
  <c r="CC10" i="2" s="1"/>
  <c r="CB10" i="2" a="1"/>
  <c r="CB10" i="2" s="1"/>
  <c r="CA10" i="2" a="1"/>
  <c r="CA10" i="2" s="1"/>
  <c r="BZ10" i="2"/>
  <c r="AS15" i="2" a="1"/>
  <c r="AS15" i="2" s="1"/>
  <c r="AR15" i="2" a="1"/>
  <c r="AR15" i="2" s="1"/>
  <c r="AQ15" i="2"/>
  <c r="AP16" i="2"/>
  <c r="AU16" i="2" s="1"/>
  <c r="AT15" i="2" a="1"/>
  <c r="AT15" i="2" s="1"/>
  <c r="AM16" i="2" a="1"/>
  <c r="AM16" i="2" s="1"/>
  <c r="AK16" i="2" a="1"/>
  <c r="AK16" i="2" s="1"/>
  <c r="AI17" i="2"/>
  <c r="AN17" i="2" s="1"/>
  <c r="AL16" i="2" a="1"/>
  <c r="AL16" i="2" s="1"/>
  <c r="AJ16" i="2"/>
  <c r="BK13" i="2"/>
  <c r="BP13" i="2" s="1"/>
  <c r="BO12" i="2" a="1"/>
  <c r="BO12" i="2" s="1"/>
  <c r="BN12" i="2" a="1"/>
  <c r="BN12" i="2" s="1"/>
  <c r="BM12" i="2" a="1"/>
  <c r="BM12" i="2" s="1"/>
  <c r="BL12" i="2"/>
  <c r="G22" i="2"/>
  <c r="L22" i="2" s="1"/>
  <c r="K21" i="2" a="1"/>
  <c r="K21" i="2" s="1"/>
  <c r="J21" i="2" a="1"/>
  <c r="J21" i="2" s="1"/>
  <c r="I21" i="2" a="1"/>
  <c r="I21" i="2" s="1"/>
  <c r="H21" i="2"/>
  <c r="Y18" i="2" a="1"/>
  <c r="Y18" i="2" s="1"/>
  <c r="X18" i="2" a="1"/>
  <c r="X18" i="2" s="1"/>
  <c r="W18" i="2" a="1"/>
  <c r="W18" i="2" s="1"/>
  <c r="V18" i="2"/>
  <c r="U19" i="2"/>
  <c r="Z19" i="2" s="1"/>
  <c r="CF10" i="2"/>
  <c r="CK10" i="2" s="1"/>
  <c r="CJ9" i="2" a="1"/>
  <c r="CJ9" i="2" s="1"/>
  <c r="CI9" i="2" a="1"/>
  <c r="CI9" i="2" s="1"/>
  <c r="CH9" i="2" a="1"/>
  <c r="CH9" i="2" s="1"/>
  <c r="CG9" i="2"/>
  <c r="BR12" i="2"/>
  <c r="BW12" i="2" s="1"/>
  <c r="BV11" i="2" a="1"/>
  <c r="BV11" i="2" s="1"/>
  <c r="BU11" i="2" a="1"/>
  <c r="BU11" i="2" s="1"/>
  <c r="BT11" i="2" a="1"/>
  <c r="BT11" i="2" s="1"/>
  <c r="BS11" i="2"/>
  <c r="R19" i="2" a="1"/>
  <c r="R19" i="2" s="1"/>
  <c r="Q19" i="2" a="1"/>
  <c r="Q19" i="2" s="1"/>
  <c r="P19" i="2" a="1"/>
  <c r="P19" i="2" s="1"/>
  <c r="O19" i="2"/>
  <c r="N20" i="2"/>
  <c r="S20" i="2" s="1"/>
  <c r="BH13" i="2" a="1"/>
  <c r="BH13" i="2" s="1"/>
  <c r="BG13" i="2" a="1"/>
  <c r="BG13" i="2" s="1"/>
  <c r="BD14" i="2"/>
  <c r="BI14" i="2" s="1"/>
  <c r="BF13" i="2" a="1"/>
  <c r="BF13" i="2" s="1"/>
  <c r="BE13" i="2"/>
  <c r="H22" i="6" l="1"/>
  <c r="N22" i="6" a="1"/>
  <c r="N22" i="6" s="1"/>
  <c r="M22" i="6"/>
  <c r="J22" i="6" a="1"/>
  <c r="J22" i="6" s="1"/>
  <c r="K22" i="6" a="1"/>
  <c r="K22" i="6" s="1"/>
  <c r="L22" i="6" a="1"/>
  <c r="L22" i="6" s="1"/>
  <c r="G23" i="6"/>
  <c r="N23" i="6" s="1" a="1"/>
  <c r="N23" i="6" s="1"/>
  <c r="I22" i="6"/>
  <c r="Y19" i="2" a="1"/>
  <c r="Y19" i="2" s="1"/>
  <c r="X19" i="2" a="1"/>
  <c r="X19" i="2" s="1"/>
  <c r="W19" i="2" a="1"/>
  <c r="W19" i="2" s="1"/>
  <c r="V19" i="2"/>
  <c r="U20" i="2"/>
  <c r="Z20" i="2" s="1"/>
  <c r="AW16" i="2"/>
  <c r="BB16" i="2" s="1"/>
  <c r="BA15" i="2" a="1"/>
  <c r="BA15" i="2" s="1"/>
  <c r="AZ15" i="2" a="1"/>
  <c r="AZ15" i="2" s="1"/>
  <c r="AY15" i="2" a="1"/>
  <c r="AY15" i="2" s="1"/>
  <c r="AX15" i="2"/>
  <c r="N21" i="2"/>
  <c r="S21" i="2" s="1"/>
  <c r="R20" i="2" a="1"/>
  <c r="R20" i="2" s="1"/>
  <c r="Q20" i="2" a="1"/>
  <c r="Q20" i="2" s="1"/>
  <c r="P20" i="2" a="1"/>
  <c r="P20" i="2" s="1"/>
  <c r="O20" i="2"/>
  <c r="G23" i="2"/>
  <c r="L23" i="2" s="1"/>
  <c r="K22" i="2" a="1"/>
  <c r="K22" i="2" s="1"/>
  <c r="J22" i="2" a="1"/>
  <c r="J22" i="2" s="1"/>
  <c r="I22" i="2" a="1"/>
  <c r="I22" i="2" s="1"/>
  <c r="H22" i="2"/>
  <c r="AM17" i="2" a="1"/>
  <c r="AM17" i="2" s="1"/>
  <c r="AL17" i="2" a="1"/>
  <c r="AL17" i="2" s="1"/>
  <c r="AK17" i="2" a="1"/>
  <c r="AK17" i="2" s="1"/>
  <c r="AJ17" i="2"/>
  <c r="AI18" i="2"/>
  <c r="AN18" i="2" s="1"/>
  <c r="AF18" i="2" a="1"/>
  <c r="AF18" i="2" s="1"/>
  <c r="AE18" i="2" a="1"/>
  <c r="AE18" i="2" s="1"/>
  <c r="AD18" i="2" a="1"/>
  <c r="AD18" i="2" s="1"/>
  <c r="AC18" i="2"/>
  <c r="AB19" i="2"/>
  <c r="AG19" i="2" s="1"/>
  <c r="BR13" i="2"/>
  <c r="BW13" i="2" s="1"/>
  <c r="BV12" i="2" a="1"/>
  <c r="BV12" i="2" s="1"/>
  <c r="BU12" i="2" a="1"/>
  <c r="BU12" i="2" s="1"/>
  <c r="BT12" i="2" a="1"/>
  <c r="BT12" i="2" s="1"/>
  <c r="BS12" i="2"/>
  <c r="CF11" i="2"/>
  <c r="CK11" i="2" s="1"/>
  <c r="CJ10" i="2" a="1"/>
  <c r="CJ10" i="2" s="1"/>
  <c r="CI10" i="2" a="1"/>
  <c r="CI10" i="2" s="1"/>
  <c r="CH10" i="2" a="1"/>
  <c r="CH10" i="2" s="1"/>
  <c r="CG10" i="2"/>
  <c r="AT16" i="2" a="1"/>
  <c r="AT16" i="2" s="1"/>
  <c r="AR16" i="2" a="1"/>
  <c r="AR16" i="2" s="1"/>
  <c r="AS16" i="2" a="1"/>
  <c r="AS16" i="2" s="1"/>
  <c r="AQ16" i="2"/>
  <c r="AP17" i="2"/>
  <c r="AU17" i="2" s="1"/>
  <c r="BY12" i="2"/>
  <c r="CD12" i="2" s="1"/>
  <c r="CC11" i="2" a="1"/>
  <c r="CC11" i="2" s="1"/>
  <c r="CB11" i="2" a="1"/>
  <c r="CB11" i="2" s="1"/>
  <c r="CA11" i="2" a="1"/>
  <c r="CA11" i="2" s="1"/>
  <c r="BZ11" i="2"/>
  <c r="BD15" i="2"/>
  <c r="BI15" i="2" s="1"/>
  <c r="BH14" i="2" a="1"/>
  <c r="BH14" i="2" s="1"/>
  <c r="BG14" i="2" a="1"/>
  <c r="BG14" i="2" s="1"/>
  <c r="BF14" i="2" a="1"/>
  <c r="BF14" i="2" s="1"/>
  <c r="BE14" i="2"/>
  <c r="BK14" i="2"/>
  <c r="BP14" i="2" s="1"/>
  <c r="BO13" i="2" a="1"/>
  <c r="BO13" i="2" s="1"/>
  <c r="BN13" i="2" a="1"/>
  <c r="BN13" i="2" s="1"/>
  <c r="BM13" i="2" a="1"/>
  <c r="BM13" i="2" s="1"/>
  <c r="BL13" i="2"/>
  <c r="M23" i="6" l="1"/>
  <c r="K23" i="6" a="1"/>
  <c r="K23" i="6" s="1"/>
  <c r="L23" i="6" a="1"/>
  <c r="L23" i="6" s="1"/>
  <c r="H23" i="6"/>
  <c r="J23" i="6" a="1"/>
  <c r="J23" i="6" s="1"/>
  <c r="G24" i="6"/>
  <c r="I23" i="6"/>
  <c r="BV13" i="2" a="1"/>
  <c r="BV13" i="2" s="1"/>
  <c r="BR14" i="2"/>
  <c r="BW14" i="2" s="1"/>
  <c r="BU13" i="2" a="1"/>
  <c r="BU13" i="2" s="1"/>
  <c r="BT13" i="2" a="1"/>
  <c r="BT13" i="2" s="1"/>
  <c r="BS13" i="2"/>
  <c r="AB20" i="2"/>
  <c r="AG20" i="2" s="1"/>
  <c r="AF19" i="2" a="1"/>
  <c r="AF19" i="2" s="1"/>
  <c r="AE19" i="2" a="1"/>
  <c r="AE19" i="2" s="1"/>
  <c r="AD19" i="2" a="1"/>
  <c r="AD19" i="2" s="1"/>
  <c r="AC19" i="2"/>
  <c r="BA16" i="2" a="1"/>
  <c r="BA16" i="2" s="1"/>
  <c r="AY16" i="2" a="1"/>
  <c r="AY16" i="2" s="1"/>
  <c r="AW17" i="2"/>
  <c r="BB17" i="2" s="1"/>
  <c r="AZ16" i="2" a="1"/>
  <c r="AZ16" i="2" s="1"/>
  <c r="AX16" i="2"/>
  <c r="G24" i="2"/>
  <c r="L24" i="2" s="1"/>
  <c r="K23" i="2" a="1"/>
  <c r="K23" i="2" s="1"/>
  <c r="J23" i="2" a="1"/>
  <c r="J23" i="2" s="1"/>
  <c r="I23" i="2" a="1"/>
  <c r="I23" i="2" s="1"/>
  <c r="H23" i="2"/>
  <c r="AT17" i="2" a="1"/>
  <c r="AT17" i="2" s="1"/>
  <c r="AS17" i="2" a="1"/>
  <c r="AS17" i="2" s="1"/>
  <c r="AR17" i="2" a="1"/>
  <c r="AR17" i="2" s="1"/>
  <c r="AP18" i="2"/>
  <c r="AU18" i="2" s="1"/>
  <c r="AQ17" i="2"/>
  <c r="U21" i="2"/>
  <c r="Z21" i="2" s="1"/>
  <c r="Y20" i="2" a="1"/>
  <c r="Y20" i="2" s="1"/>
  <c r="X20" i="2" a="1"/>
  <c r="X20" i="2" s="1"/>
  <c r="W20" i="2" a="1"/>
  <c r="W20" i="2" s="1"/>
  <c r="V20" i="2"/>
  <c r="BK15" i="2"/>
  <c r="BP15" i="2" s="1"/>
  <c r="BO14" i="2" a="1"/>
  <c r="BO14" i="2" s="1"/>
  <c r="BN14" i="2" a="1"/>
  <c r="BN14" i="2" s="1"/>
  <c r="BL14" i="2"/>
  <c r="BM14" i="2" a="1"/>
  <c r="BM14" i="2" s="1"/>
  <c r="BY13" i="2"/>
  <c r="CD13" i="2" s="1"/>
  <c r="CC12" i="2" a="1"/>
  <c r="CC12" i="2" s="1"/>
  <c r="CB12" i="2" a="1"/>
  <c r="CB12" i="2" s="1"/>
  <c r="CA12" i="2" a="1"/>
  <c r="CA12" i="2" s="1"/>
  <c r="BZ12" i="2"/>
  <c r="CF12" i="2"/>
  <c r="CK12" i="2" s="1"/>
  <c r="CJ11" i="2" a="1"/>
  <c r="CJ11" i="2" s="1"/>
  <c r="CI11" i="2" a="1"/>
  <c r="CI11" i="2" s="1"/>
  <c r="CH11" i="2" a="1"/>
  <c r="CH11" i="2" s="1"/>
  <c r="CG11" i="2"/>
  <c r="BE15" i="2"/>
  <c r="BD16" i="2"/>
  <c r="BI16" i="2" s="1"/>
  <c r="BH15" i="2" a="1"/>
  <c r="BH15" i="2" s="1"/>
  <c r="BG15" i="2" a="1"/>
  <c r="BG15" i="2" s="1"/>
  <c r="BF15" i="2" a="1"/>
  <c r="BF15" i="2" s="1"/>
  <c r="N22" i="2"/>
  <c r="S22" i="2" s="1"/>
  <c r="R21" i="2" a="1"/>
  <c r="R21" i="2" s="1"/>
  <c r="Q21" i="2" a="1"/>
  <c r="Q21" i="2" s="1"/>
  <c r="P21" i="2" a="1"/>
  <c r="P21" i="2" s="1"/>
  <c r="O21" i="2"/>
  <c r="AM18" i="2" a="1"/>
  <c r="AM18" i="2" s="1"/>
  <c r="AL18" i="2" a="1"/>
  <c r="AL18" i="2" s="1"/>
  <c r="AK18" i="2" a="1"/>
  <c r="AK18" i="2" s="1"/>
  <c r="AJ18" i="2"/>
  <c r="AI19" i="2"/>
  <c r="AN19" i="2" s="1"/>
  <c r="M24" i="6" l="1"/>
  <c r="N24" i="6" a="1"/>
  <c r="N24" i="6" s="1"/>
  <c r="L24" i="6" a="1"/>
  <c r="L24" i="6" s="1"/>
  <c r="H24" i="6"/>
  <c r="K24" i="6" a="1"/>
  <c r="K24" i="6" s="1"/>
  <c r="J24" i="6" a="1"/>
  <c r="J24" i="6" s="1"/>
  <c r="G25" i="6"/>
  <c r="N25" i="6" s="1" a="1"/>
  <c r="N25" i="6" s="1"/>
  <c r="I24" i="6"/>
  <c r="AT18" i="2" a="1"/>
  <c r="AT18" i="2" s="1"/>
  <c r="AS18" i="2" a="1"/>
  <c r="AS18" i="2" s="1"/>
  <c r="AR18" i="2" a="1"/>
  <c r="AR18" i="2" s="1"/>
  <c r="AQ18" i="2"/>
  <c r="AP19" i="2"/>
  <c r="AU19" i="2" s="1"/>
  <c r="K24" i="2" a="1"/>
  <c r="K24" i="2" s="1"/>
  <c r="G25" i="2"/>
  <c r="L25" i="2" s="1"/>
  <c r="J24" i="2" a="1"/>
  <c r="J24" i="2" s="1"/>
  <c r="I24" i="2" a="1"/>
  <c r="I24" i="2" s="1"/>
  <c r="H24" i="2"/>
  <c r="BH16" i="2" a="1"/>
  <c r="BH16" i="2" s="1"/>
  <c r="BF16" i="2" a="1"/>
  <c r="BF16" i="2" s="1"/>
  <c r="BD17" i="2"/>
  <c r="BI17" i="2" s="1"/>
  <c r="BG16" i="2" a="1"/>
  <c r="BG16" i="2" s="1"/>
  <c r="BE16" i="2"/>
  <c r="BM15" i="2" a="1"/>
  <c r="BM15" i="2" s="1"/>
  <c r="BO15" i="2" a="1"/>
  <c r="BO15" i="2" s="1"/>
  <c r="BK16" i="2"/>
  <c r="BP16" i="2" s="1"/>
  <c r="BN15" i="2" a="1"/>
  <c r="BN15" i="2" s="1"/>
  <c r="BL15" i="2"/>
  <c r="AB21" i="2"/>
  <c r="AG21" i="2" s="1"/>
  <c r="AC20" i="2"/>
  <c r="AF20" i="2" a="1"/>
  <c r="AF20" i="2" s="1"/>
  <c r="AE20" i="2" a="1"/>
  <c r="AE20" i="2" s="1"/>
  <c r="AD20" i="2" a="1"/>
  <c r="AD20" i="2" s="1"/>
  <c r="BA17" i="2" a="1"/>
  <c r="BA17" i="2" s="1"/>
  <c r="AZ17" i="2" a="1"/>
  <c r="AZ17" i="2" s="1"/>
  <c r="AY17" i="2" a="1"/>
  <c r="AY17" i="2" s="1"/>
  <c r="AX17" i="2"/>
  <c r="AW18" i="2"/>
  <c r="BB18" i="2" s="1"/>
  <c r="AI20" i="2"/>
  <c r="AN20" i="2" s="1"/>
  <c r="AM19" i="2" a="1"/>
  <c r="AM19" i="2" s="1"/>
  <c r="AL19" i="2" a="1"/>
  <c r="AL19" i="2" s="1"/>
  <c r="AK19" i="2" a="1"/>
  <c r="AK19" i="2" s="1"/>
  <c r="AJ19" i="2"/>
  <c r="CC13" i="2" a="1"/>
  <c r="CC13" i="2" s="1"/>
  <c r="CB13" i="2" a="1"/>
  <c r="CB13" i="2" s="1"/>
  <c r="BY14" i="2"/>
  <c r="CD14" i="2" s="1"/>
  <c r="CA13" i="2" a="1"/>
  <c r="CA13" i="2" s="1"/>
  <c r="BZ13" i="2"/>
  <c r="U22" i="2"/>
  <c r="Z22" i="2" s="1"/>
  <c r="Y21" i="2" a="1"/>
  <c r="Y21" i="2" s="1"/>
  <c r="X21" i="2" a="1"/>
  <c r="X21" i="2" s="1"/>
  <c r="W21" i="2" a="1"/>
  <c r="W21" i="2" s="1"/>
  <c r="V21" i="2"/>
  <c r="BR15" i="2"/>
  <c r="BW15" i="2" s="1"/>
  <c r="BU14" i="2" a="1"/>
  <c r="BU14" i="2" s="1"/>
  <c r="BT14" i="2" a="1"/>
  <c r="BT14" i="2" s="1"/>
  <c r="BS14" i="2"/>
  <c r="BV14" i="2" a="1"/>
  <c r="BV14" i="2" s="1"/>
  <c r="N23" i="2"/>
  <c r="S23" i="2" s="1"/>
  <c r="R22" i="2" a="1"/>
  <c r="R22" i="2" s="1"/>
  <c r="Q22" i="2" a="1"/>
  <c r="Q22" i="2" s="1"/>
  <c r="P22" i="2" a="1"/>
  <c r="P22" i="2" s="1"/>
  <c r="O22" i="2"/>
  <c r="CF13" i="2"/>
  <c r="CK13" i="2" s="1"/>
  <c r="CJ12" i="2" a="1"/>
  <c r="CJ12" i="2" s="1"/>
  <c r="CI12" i="2" a="1"/>
  <c r="CI12" i="2" s="1"/>
  <c r="CH12" i="2" a="1"/>
  <c r="CH12" i="2" s="1"/>
  <c r="CG12" i="2"/>
  <c r="H25" i="6" l="1"/>
  <c r="K25" i="6" a="1"/>
  <c r="K25" i="6" s="1"/>
  <c r="J25" i="6" a="1"/>
  <c r="J25" i="6" s="1"/>
  <c r="L25" i="6" a="1"/>
  <c r="L25" i="6" s="1"/>
  <c r="M25" i="6"/>
  <c r="G26" i="6"/>
  <c r="H26" i="6" s="1"/>
  <c r="I25" i="6"/>
  <c r="AI21" i="2"/>
  <c r="AN21" i="2" s="1"/>
  <c r="AL20" i="2" a="1"/>
  <c r="AL20" i="2" s="1"/>
  <c r="AK20" i="2" a="1"/>
  <c r="AK20" i="2" s="1"/>
  <c r="AJ20" i="2"/>
  <c r="AM20" i="2" a="1"/>
  <c r="AM20" i="2" s="1"/>
  <c r="H25" i="2"/>
  <c r="K25" i="2" a="1"/>
  <c r="K25" i="2" s="1"/>
  <c r="J25" i="2" a="1"/>
  <c r="J25" i="2" s="1"/>
  <c r="I25" i="2" a="1"/>
  <c r="I25" i="2" s="1"/>
  <c r="G26" i="2"/>
  <c r="L26" i="2" s="1"/>
  <c r="U23" i="2"/>
  <c r="Z23" i="2" s="1"/>
  <c r="Y22" i="2" a="1"/>
  <c r="Y22" i="2" s="1"/>
  <c r="X22" i="2" a="1"/>
  <c r="X22" i="2" s="1"/>
  <c r="W22" i="2" a="1"/>
  <c r="W22" i="2" s="1"/>
  <c r="V22" i="2"/>
  <c r="CF14" i="2"/>
  <c r="CK14" i="2" s="1"/>
  <c r="CJ13" i="2" a="1"/>
  <c r="CJ13" i="2" s="1"/>
  <c r="CI13" i="2" a="1"/>
  <c r="CI13" i="2" s="1"/>
  <c r="CH13" i="2" a="1"/>
  <c r="CH13" i="2" s="1"/>
  <c r="CG13" i="2"/>
  <c r="BT15" i="2" a="1"/>
  <c r="BT15" i="2" s="1"/>
  <c r="BV15" i="2" a="1"/>
  <c r="BV15" i="2" s="1"/>
  <c r="BR16" i="2"/>
  <c r="BW16" i="2" s="1"/>
  <c r="BU15" i="2" a="1"/>
  <c r="BU15" i="2" s="1"/>
  <c r="BS15" i="2"/>
  <c r="CC14" i="2" a="1"/>
  <c r="CC14" i="2" s="1"/>
  <c r="CB14" i="2" a="1"/>
  <c r="CB14" i="2" s="1"/>
  <c r="BY15" i="2"/>
  <c r="CD15" i="2" s="1"/>
  <c r="CA14" i="2" a="1"/>
  <c r="CA14" i="2" s="1"/>
  <c r="BZ14" i="2"/>
  <c r="BA18" i="2" a="1"/>
  <c r="BA18" i="2" s="1"/>
  <c r="AZ18" i="2" a="1"/>
  <c r="AZ18" i="2" s="1"/>
  <c r="AY18" i="2" a="1"/>
  <c r="AY18" i="2" s="1"/>
  <c r="AX18" i="2"/>
  <c r="AW19" i="2"/>
  <c r="BB19" i="2" s="1"/>
  <c r="AB22" i="2"/>
  <c r="AG22" i="2" s="1"/>
  <c r="AF21" i="2" a="1"/>
  <c r="AF21" i="2" s="1"/>
  <c r="AE21" i="2" a="1"/>
  <c r="AE21" i="2" s="1"/>
  <c r="AD21" i="2" a="1"/>
  <c r="AD21" i="2" s="1"/>
  <c r="AC21" i="2"/>
  <c r="BH17" i="2" a="1"/>
  <c r="BH17" i="2" s="1"/>
  <c r="BG17" i="2" a="1"/>
  <c r="BG17" i="2" s="1"/>
  <c r="BF17" i="2" a="1"/>
  <c r="BF17" i="2" s="1"/>
  <c r="BE17" i="2"/>
  <c r="BD18" i="2"/>
  <c r="BI18" i="2" s="1"/>
  <c r="AP20" i="2"/>
  <c r="AU20" i="2" s="1"/>
  <c r="AT19" i="2" a="1"/>
  <c r="AT19" i="2" s="1"/>
  <c r="AS19" i="2" a="1"/>
  <c r="AS19" i="2" s="1"/>
  <c r="AR19" i="2" a="1"/>
  <c r="AR19" i="2" s="1"/>
  <c r="AQ19" i="2"/>
  <c r="N24" i="2"/>
  <c r="S24" i="2" s="1"/>
  <c r="R23" i="2" a="1"/>
  <c r="R23" i="2" s="1"/>
  <c r="P23" i="2" a="1"/>
  <c r="P23" i="2" s="1"/>
  <c r="O23" i="2"/>
  <c r="Q23" i="2" a="1"/>
  <c r="Q23" i="2" s="1"/>
  <c r="BO16" i="2" a="1"/>
  <c r="BO16" i="2" s="1"/>
  <c r="BM16" i="2" a="1"/>
  <c r="BM16" i="2" s="1"/>
  <c r="BN16" i="2" a="1"/>
  <c r="BN16" i="2" s="1"/>
  <c r="BK17" i="2"/>
  <c r="BP17" i="2" s="1"/>
  <c r="BL16" i="2"/>
  <c r="M26" i="6" l="1"/>
  <c r="N26" i="6" a="1"/>
  <c r="N26" i="6" s="1"/>
  <c r="J26" i="6" a="1"/>
  <c r="J26" i="6" s="1"/>
  <c r="L26" i="6" a="1"/>
  <c r="L26" i="6" s="1"/>
  <c r="K26" i="6" a="1"/>
  <c r="K26" i="6" s="1"/>
  <c r="G27" i="6"/>
  <c r="N27" i="6" s="1" a="1"/>
  <c r="N27" i="6" s="1"/>
  <c r="I26" i="6"/>
  <c r="BV16" i="2" a="1"/>
  <c r="BV16" i="2" s="1"/>
  <c r="BU16" i="2" a="1"/>
  <c r="BU16" i="2" s="1"/>
  <c r="BT16" i="2" a="1"/>
  <c r="BT16" i="2" s="1"/>
  <c r="BS16" i="2"/>
  <c r="BR17" i="2"/>
  <c r="BW17" i="2" s="1"/>
  <c r="AP21" i="2"/>
  <c r="AU21" i="2" s="1"/>
  <c r="AT20" i="2" a="1"/>
  <c r="AT20" i="2" s="1"/>
  <c r="AS20" i="2" a="1"/>
  <c r="AS20" i="2" s="1"/>
  <c r="AR20" i="2" a="1"/>
  <c r="AR20" i="2" s="1"/>
  <c r="AQ20" i="2"/>
  <c r="BH18" i="2" a="1"/>
  <c r="BH18" i="2" s="1"/>
  <c r="BG18" i="2" a="1"/>
  <c r="BG18" i="2" s="1"/>
  <c r="BF18" i="2" a="1"/>
  <c r="BF18" i="2" s="1"/>
  <c r="BE18" i="2"/>
  <c r="BD19" i="2"/>
  <c r="BI19" i="2" s="1"/>
  <c r="AB23" i="2"/>
  <c r="AG23" i="2" s="1"/>
  <c r="AF22" i="2" a="1"/>
  <c r="AF22" i="2" s="1"/>
  <c r="AE22" i="2" a="1"/>
  <c r="AE22" i="2" s="1"/>
  <c r="AD22" i="2" a="1"/>
  <c r="AD22" i="2" s="1"/>
  <c r="AC22" i="2"/>
  <c r="CA15" i="2" a="1"/>
  <c r="CA15" i="2" s="1"/>
  <c r="CC15" i="2" a="1"/>
  <c r="CC15" i="2" s="1"/>
  <c r="CB15" i="2" a="1"/>
  <c r="CB15" i="2" s="1"/>
  <c r="BZ15" i="2"/>
  <c r="BY16" i="2"/>
  <c r="CD16" i="2" s="1"/>
  <c r="CF15" i="2"/>
  <c r="CK15" i="2" s="1"/>
  <c r="CG14" i="2"/>
  <c r="CJ14" i="2" a="1"/>
  <c r="CJ14" i="2" s="1"/>
  <c r="CI14" i="2" a="1"/>
  <c r="CI14" i="2" s="1"/>
  <c r="CH14" i="2" a="1"/>
  <c r="CH14" i="2" s="1"/>
  <c r="BO17" i="2" a="1"/>
  <c r="BO17" i="2" s="1"/>
  <c r="BN17" i="2" a="1"/>
  <c r="BN17" i="2" s="1"/>
  <c r="BM17" i="2" a="1"/>
  <c r="BM17" i="2" s="1"/>
  <c r="BL17" i="2"/>
  <c r="BK18" i="2"/>
  <c r="BP18" i="2" s="1"/>
  <c r="R24" i="2" a="1"/>
  <c r="R24" i="2" s="1"/>
  <c r="Q24" i="2" a="1"/>
  <c r="Q24" i="2" s="1"/>
  <c r="P24" i="2" a="1"/>
  <c r="P24" i="2" s="1"/>
  <c r="O24" i="2"/>
  <c r="N25" i="2"/>
  <c r="S25" i="2" s="1"/>
  <c r="AW20" i="2"/>
  <c r="BB20" i="2" s="1"/>
  <c r="BA19" i="2" a="1"/>
  <c r="BA19" i="2" s="1"/>
  <c r="AZ19" i="2" a="1"/>
  <c r="AZ19" i="2" s="1"/>
  <c r="AY19" i="2" a="1"/>
  <c r="AY19" i="2" s="1"/>
  <c r="AX19" i="2"/>
  <c r="U24" i="2"/>
  <c r="Z24" i="2" s="1"/>
  <c r="Y23" i="2" a="1"/>
  <c r="Y23" i="2" s="1"/>
  <c r="X23" i="2" a="1"/>
  <c r="X23" i="2" s="1"/>
  <c r="W23" i="2" a="1"/>
  <c r="W23" i="2" s="1"/>
  <c r="V23" i="2"/>
  <c r="J26" i="2" a="1"/>
  <c r="J26" i="2" s="1"/>
  <c r="I26" i="2" a="1"/>
  <c r="I26" i="2" s="1"/>
  <c r="H26" i="2"/>
  <c r="G27" i="2"/>
  <c r="L27" i="2" s="1"/>
  <c r="K26" i="2" a="1"/>
  <c r="K26" i="2" s="1"/>
  <c r="AI22" i="2"/>
  <c r="AN22" i="2" s="1"/>
  <c r="AM21" i="2" a="1"/>
  <c r="AM21" i="2" s="1"/>
  <c r="AL21" i="2" a="1"/>
  <c r="AL21" i="2" s="1"/>
  <c r="AK21" i="2" a="1"/>
  <c r="AK21" i="2" s="1"/>
  <c r="AJ21" i="2"/>
  <c r="M27" i="6" l="1"/>
  <c r="K27" i="6" a="1"/>
  <c r="K27" i="6" s="1"/>
  <c r="J27" i="6" a="1"/>
  <c r="J27" i="6" s="1"/>
  <c r="H27" i="6"/>
  <c r="L27" i="6" a="1"/>
  <c r="L27" i="6" s="1"/>
  <c r="G28" i="6"/>
  <c r="N28" i="6" s="1" a="1"/>
  <c r="N28" i="6" s="1"/>
  <c r="I27" i="6"/>
  <c r="BD20" i="2"/>
  <c r="BI20" i="2" s="1"/>
  <c r="BH19" i="2" a="1"/>
  <c r="BH19" i="2" s="1"/>
  <c r="BG19" i="2" a="1"/>
  <c r="BG19" i="2" s="1"/>
  <c r="BF19" i="2" a="1"/>
  <c r="BF19" i="2" s="1"/>
  <c r="BE19" i="2"/>
  <c r="AI23" i="2"/>
  <c r="AN23" i="2" s="1"/>
  <c r="AM22" i="2" a="1"/>
  <c r="AM22" i="2" s="1"/>
  <c r="AL22" i="2" a="1"/>
  <c r="AL22" i="2" s="1"/>
  <c r="AK22" i="2" a="1"/>
  <c r="AK22" i="2" s="1"/>
  <c r="AJ22" i="2"/>
  <c r="AP22" i="2"/>
  <c r="AU22" i="2" s="1"/>
  <c r="AT21" i="2" a="1"/>
  <c r="AT21" i="2" s="1"/>
  <c r="AS21" i="2" a="1"/>
  <c r="AS21" i="2" s="1"/>
  <c r="AR21" i="2" a="1"/>
  <c r="AR21" i="2" s="1"/>
  <c r="AQ21" i="2"/>
  <c r="BV17" i="2" a="1"/>
  <c r="BV17" i="2" s="1"/>
  <c r="BU17" i="2" a="1"/>
  <c r="BU17" i="2" s="1"/>
  <c r="BT17" i="2" a="1"/>
  <c r="BT17" i="2" s="1"/>
  <c r="BS17" i="2"/>
  <c r="BR18" i="2"/>
  <c r="BW18" i="2" s="1"/>
  <c r="AB24" i="2"/>
  <c r="AG24" i="2" s="1"/>
  <c r="AF23" i="2" a="1"/>
  <c r="AF23" i="2" s="1"/>
  <c r="AE23" i="2" a="1"/>
  <c r="AE23" i="2" s="1"/>
  <c r="AD23" i="2" a="1"/>
  <c r="AD23" i="2" s="1"/>
  <c r="AC23" i="2"/>
  <c r="J27" i="2" a="1"/>
  <c r="J27" i="2" s="1"/>
  <c r="I27" i="2" a="1"/>
  <c r="I27" i="2" s="1"/>
  <c r="H27" i="2"/>
  <c r="K27" i="2" a="1"/>
  <c r="K27" i="2" s="1"/>
  <c r="G28" i="2"/>
  <c r="L28" i="2" s="1"/>
  <c r="U25" i="2"/>
  <c r="Z25" i="2" s="1"/>
  <c r="Y24" i="2" a="1"/>
  <c r="Y24" i="2" s="1"/>
  <c r="X24" i="2" a="1"/>
  <c r="X24" i="2" s="1"/>
  <c r="W24" i="2" a="1"/>
  <c r="W24" i="2" s="1"/>
  <c r="V24" i="2"/>
  <c r="AW21" i="2"/>
  <c r="BB21" i="2" s="1"/>
  <c r="AY20" i="2" a="1"/>
  <c r="AY20" i="2" s="1"/>
  <c r="AX20" i="2"/>
  <c r="BA20" i="2" a="1"/>
  <c r="BA20" i="2" s="1"/>
  <c r="AZ20" i="2" a="1"/>
  <c r="AZ20" i="2" s="1"/>
  <c r="BO18" i="2" a="1"/>
  <c r="BO18" i="2" s="1"/>
  <c r="BN18" i="2" a="1"/>
  <c r="BN18" i="2" s="1"/>
  <c r="BM18" i="2" a="1"/>
  <c r="BM18" i="2" s="1"/>
  <c r="BL18" i="2"/>
  <c r="BK19" i="2"/>
  <c r="BP19" i="2" s="1"/>
  <c r="P25" i="2" a="1"/>
  <c r="P25" i="2" s="1"/>
  <c r="O25" i="2"/>
  <c r="N26" i="2"/>
  <c r="S26" i="2" s="1"/>
  <c r="R25" i="2" a="1"/>
  <c r="R25" i="2" s="1"/>
  <c r="Q25" i="2" a="1"/>
  <c r="Q25" i="2" s="1"/>
  <c r="CH15" i="2" a="1"/>
  <c r="CH15" i="2" s="1"/>
  <c r="CF16" i="2"/>
  <c r="CK16" i="2" s="1"/>
  <c r="CJ15" i="2" a="1"/>
  <c r="CJ15" i="2" s="1"/>
  <c r="CI15" i="2" a="1"/>
  <c r="CI15" i="2" s="1"/>
  <c r="CG15" i="2"/>
  <c r="CC16" i="2" a="1"/>
  <c r="CC16" i="2" s="1"/>
  <c r="CB16" i="2" a="1"/>
  <c r="CB16" i="2" s="1"/>
  <c r="CA16" i="2" a="1"/>
  <c r="CA16" i="2" s="1"/>
  <c r="BZ16" i="2"/>
  <c r="BY17" i="2"/>
  <c r="CD17" i="2" s="1"/>
  <c r="K28" i="6" l="1" a="1"/>
  <c r="K28" i="6" s="1"/>
  <c r="H28" i="6"/>
  <c r="M28" i="6"/>
  <c r="J28" i="6" a="1"/>
  <c r="J28" i="6" s="1"/>
  <c r="L28" i="6" a="1"/>
  <c r="L28" i="6" s="1"/>
  <c r="G29" i="6"/>
  <c r="I28" i="6"/>
  <c r="W25" i="2" a="1"/>
  <c r="W25" i="2" s="1"/>
  <c r="V25" i="2"/>
  <c r="X25" i="2" a="1"/>
  <c r="X25" i="2" s="1"/>
  <c r="U26" i="2"/>
  <c r="Z26" i="2" s="1"/>
  <c r="Y25" i="2" a="1"/>
  <c r="Y25" i="2" s="1"/>
  <c r="H28" i="2"/>
  <c r="G29" i="2"/>
  <c r="L29" i="2" s="1"/>
  <c r="I28" i="2" a="1"/>
  <c r="I28" i="2" s="1"/>
  <c r="K28" i="2" a="1"/>
  <c r="K28" i="2" s="1"/>
  <c r="J28" i="2" a="1"/>
  <c r="J28" i="2" s="1"/>
  <c r="AI24" i="2"/>
  <c r="AN24" i="2" s="1"/>
  <c r="AM23" i="2" a="1"/>
  <c r="AM23" i="2" s="1"/>
  <c r="AJ23" i="2"/>
  <c r="AL23" i="2" a="1"/>
  <c r="AL23" i="2" s="1"/>
  <c r="AK23" i="2" a="1"/>
  <c r="AK23" i="2" s="1"/>
  <c r="AF24" i="2" a="1"/>
  <c r="AF24" i="2" s="1"/>
  <c r="AB25" i="2"/>
  <c r="AG25" i="2" s="1"/>
  <c r="AE24" i="2" a="1"/>
  <c r="AE24" i="2" s="1"/>
  <c r="AD24" i="2" a="1"/>
  <c r="AD24" i="2" s="1"/>
  <c r="AC24" i="2"/>
  <c r="Q26" i="2" a="1"/>
  <c r="Q26" i="2" s="1"/>
  <c r="P26" i="2" a="1"/>
  <c r="P26" i="2" s="1"/>
  <c r="O26" i="2"/>
  <c r="R26" i="2" a="1"/>
  <c r="R26" i="2" s="1"/>
  <c r="N27" i="2"/>
  <c r="S27" i="2" s="1"/>
  <c r="BK20" i="2"/>
  <c r="BP20" i="2" s="1"/>
  <c r="BO19" i="2" a="1"/>
  <c r="BO19" i="2" s="1"/>
  <c r="BN19" i="2" a="1"/>
  <c r="BN19" i="2" s="1"/>
  <c r="BM19" i="2" a="1"/>
  <c r="BM19" i="2" s="1"/>
  <c r="BL19" i="2"/>
  <c r="CC17" i="2" a="1"/>
  <c r="CC17" i="2" s="1"/>
  <c r="CB17" i="2" a="1"/>
  <c r="CB17" i="2" s="1"/>
  <c r="CA17" i="2" a="1"/>
  <c r="CA17" i="2" s="1"/>
  <c r="BZ17" i="2"/>
  <c r="BY18" i="2"/>
  <c r="CD18" i="2" s="1"/>
  <c r="CJ16" i="2" a="1"/>
  <c r="CJ16" i="2" s="1"/>
  <c r="CI16" i="2" a="1"/>
  <c r="CI16" i="2" s="1"/>
  <c r="CH16" i="2" a="1"/>
  <c r="CH16" i="2" s="1"/>
  <c r="CG16" i="2"/>
  <c r="CF17" i="2"/>
  <c r="CK17" i="2" s="1"/>
  <c r="AW22" i="2"/>
  <c r="BB22" i="2" s="1"/>
  <c r="BA21" i="2" a="1"/>
  <c r="BA21" i="2" s="1"/>
  <c r="AZ21" i="2" a="1"/>
  <c r="AZ21" i="2" s="1"/>
  <c r="AY21" i="2" a="1"/>
  <c r="AY21" i="2" s="1"/>
  <c r="AX21" i="2"/>
  <c r="BV18" i="2" a="1"/>
  <c r="BV18" i="2" s="1"/>
  <c r="BU18" i="2" a="1"/>
  <c r="BU18" i="2" s="1"/>
  <c r="BT18" i="2" a="1"/>
  <c r="BT18" i="2" s="1"/>
  <c r="BR19" i="2"/>
  <c r="BW19" i="2" s="1"/>
  <c r="BS18" i="2"/>
  <c r="AP23" i="2"/>
  <c r="AU23" i="2" s="1"/>
  <c r="AT22" i="2" a="1"/>
  <c r="AT22" i="2" s="1"/>
  <c r="AR22" i="2" a="1"/>
  <c r="AR22" i="2" s="1"/>
  <c r="AQ22" i="2"/>
  <c r="AS22" i="2" a="1"/>
  <c r="AS22" i="2" s="1"/>
  <c r="BD21" i="2"/>
  <c r="BI21" i="2" s="1"/>
  <c r="BH20" i="2" a="1"/>
  <c r="BH20" i="2" s="1"/>
  <c r="BG20" i="2" a="1"/>
  <c r="BG20" i="2" s="1"/>
  <c r="BF20" i="2" a="1"/>
  <c r="BF20" i="2" s="1"/>
  <c r="BE20" i="2"/>
  <c r="L29" i="6" l="1" a="1"/>
  <c r="L29" i="6" s="1"/>
  <c r="N29" i="6" a="1"/>
  <c r="N29" i="6" s="1"/>
  <c r="M29" i="6"/>
  <c r="K29" i="6" a="1"/>
  <c r="K29" i="6" s="1"/>
  <c r="H29" i="6"/>
  <c r="J29" i="6" a="1"/>
  <c r="J29" i="6" s="1"/>
  <c r="G30" i="6"/>
  <c r="N30" i="6" s="1" a="1"/>
  <c r="N30" i="6" s="1"/>
  <c r="I29" i="6"/>
  <c r="BD22" i="2"/>
  <c r="BI22" i="2" s="1"/>
  <c r="BH21" i="2" a="1"/>
  <c r="BH21" i="2" s="1"/>
  <c r="BG21" i="2" a="1"/>
  <c r="BG21" i="2" s="1"/>
  <c r="BF21" i="2" a="1"/>
  <c r="BF21" i="2" s="1"/>
  <c r="BE21" i="2"/>
  <c r="CJ17" i="2" a="1"/>
  <c r="CJ17" i="2" s="1"/>
  <c r="CI17" i="2" a="1"/>
  <c r="CI17" i="2" s="1"/>
  <c r="CH17" i="2" a="1"/>
  <c r="CH17" i="2" s="1"/>
  <c r="CG17" i="2"/>
  <c r="CF18" i="2"/>
  <c r="CK18" i="2" s="1"/>
  <c r="H29" i="2"/>
  <c r="K29" i="2" a="1"/>
  <c r="K29" i="2" s="1"/>
  <c r="J29" i="2" a="1"/>
  <c r="J29" i="2" s="1"/>
  <c r="I29" i="2" a="1"/>
  <c r="I29" i="2" s="1"/>
  <c r="G30" i="2"/>
  <c r="L30" i="2" s="1"/>
  <c r="X26" i="2" a="1"/>
  <c r="X26" i="2" s="1"/>
  <c r="W26" i="2" a="1"/>
  <c r="W26" i="2" s="1"/>
  <c r="V26" i="2"/>
  <c r="Y26" i="2" a="1"/>
  <c r="Y26" i="2" s="1"/>
  <c r="U27" i="2"/>
  <c r="Z27" i="2" s="1"/>
  <c r="CC18" i="2" a="1"/>
  <c r="CC18" i="2" s="1"/>
  <c r="CB18" i="2" a="1"/>
  <c r="CB18" i="2" s="1"/>
  <c r="CA18" i="2" a="1"/>
  <c r="CA18" i="2" s="1"/>
  <c r="BZ18" i="2"/>
  <c r="BY19" i="2"/>
  <c r="CD19" i="2" s="1"/>
  <c r="AM24" i="2" a="1"/>
  <c r="AM24" i="2" s="1"/>
  <c r="AL24" i="2" a="1"/>
  <c r="AL24" i="2" s="1"/>
  <c r="AI25" i="2"/>
  <c r="AN25" i="2" s="1"/>
  <c r="AK24" i="2" a="1"/>
  <c r="AK24" i="2" s="1"/>
  <c r="AJ24" i="2"/>
  <c r="AP24" i="2"/>
  <c r="AU24" i="2" s="1"/>
  <c r="AT23" i="2" a="1"/>
  <c r="AT23" i="2" s="1"/>
  <c r="AS23" i="2" a="1"/>
  <c r="AS23" i="2" s="1"/>
  <c r="AR23" i="2" a="1"/>
  <c r="AR23" i="2" s="1"/>
  <c r="AQ23" i="2"/>
  <c r="BK21" i="2"/>
  <c r="BP21" i="2" s="1"/>
  <c r="BO20" i="2" a="1"/>
  <c r="BO20" i="2" s="1"/>
  <c r="BN20" i="2" a="1"/>
  <c r="BN20" i="2" s="1"/>
  <c r="BM20" i="2" a="1"/>
  <c r="BM20" i="2" s="1"/>
  <c r="BL20" i="2"/>
  <c r="BR20" i="2"/>
  <c r="BW20" i="2" s="1"/>
  <c r="BV19" i="2" a="1"/>
  <c r="BV19" i="2" s="1"/>
  <c r="BU19" i="2" a="1"/>
  <c r="BU19" i="2" s="1"/>
  <c r="BT19" i="2" a="1"/>
  <c r="BT19" i="2" s="1"/>
  <c r="BS19" i="2"/>
  <c r="AW23" i="2"/>
  <c r="BB23" i="2" s="1"/>
  <c r="BA22" i="2" a="1"/>
  <c r="BA22" i="2" s="1"/>
  <c r="AZ22" i="2" a="1"/>
  <c r="AZ22" i="2" s="1"/>
  <c r="AY22" i="2" a="1"/>
  <c r="AY22" i="2" s="1"/>
  <c r="AX22" i="2"/>
  <c r="Q27" i="2" a="1"/>
  <c r="Q27" i="2" s="1"/>
  <c r="N28" i="2"/>
  <c r="S28" i="2" s="1"/>
  <c r="P27" i="2" a="1"/>
  <c r="P27" i="2" s="1"/>
  <c r="O27" i="2"/>
  <c r="R27" i="2" a="1"/>
  <c r="R27" i="2" s="1"/>
  <c r="AD25" i="2" a="1"/>
  <c r="AD25" i="2" s="1"/>
  <c r="AC25" i="2"/>
  <c r="AF25" i="2" a="1"/>
  <c r="AF25" i="2" s="1"/>
  <c r="AE25" i="2" a="1"/>
  <c r="AE25" i="2" s="1"/>
  <c r="AB26" i="2"/>
  <c r="AG26" i="2" s="1"/>
  <c r="L30" i="6" l="1" a="1"/>
  <c r="L30" i="6" s="1"/>
  <c r="J30" i="6" a="1"/>
  <c r="J30" i="6" s="1"/>
  <c r="H30" i="6"/>
  <c r="M30" i="6"/>
  <c r="K30" i="6" a="1"/>
  <c r="K30" i="6" s="1"/>
  <c r="G31" i="6"/>
  <c r="I30" i="6"/>
  <c r="AP25" i="2"/>
  <c r="AU25" i="2" s="1"/>
  <c r="AT24" i="2" a="1"/>
  <c r="AT24" i="2" s="1"/>
  <c r="AS24" i="2" a="1"/>
  <c r="AS24" i="2" s="1"/>
  <c r="AR24" i="2" a="1"/>
  <c r="AR24" i="2" s="1"/>
  <c r="AQ24" i="2"/>
  <c r="H30" i="2"/>
  <c r="G31" i="2"/>
  <c r="L31" i="2" s="1"/>
  <c r="I30" i="2" a="1"/>
  <c r="I30" i="2" s="1"/>
  <c r="K30" i="2" a="1"/>
  <c r="K30" i="2" s="1"/>
  <c r="J30" i="2" a="1"/>
  <c r="J30" i="2" s="1"/>
  <c r="AW24" i="2"/>
  <c r="BB24" i="2" s="1"/>
  <c r="BA23" i="2" a="1"/>
  <c r="BA23" i="2" s="1"/>
  <c r="AZ23" i="2" a="1"/>
  <c r="AZ23" i="2" s="1"/>
  <c r="AY23" i="2" a="1"/>
  <c r="AY23" i="2" s="1"/>
  <c r="AX23" i="2"/>
  <c r="AE26" i="2" a="1"/>
  <c r="AE26" i="2" s="1"/>
  <c r="AD26" i="2" a="1"/>
  <c r="AD26" i="2" s="1"/>
  <c r="AC26" i="2"/>
  <c r="AF26" i="2" a="1"/>
  <c r="AF26" i="2" s="1"/>
  <c r="AB27" i="2"/>
  <c r="AG27" i="2" s="1"/>
  <c r="O28" i="2"/>
  <c r="Q28" i="2" a="1"/>
  <c r="Q28" i="2" s="1"/>
  <c r="P28" i="2" a="1"/>
  <c r="P28" i="2" s="1"/>
  <c r="N29" i="2"/>
  <c r="S29" i="2" s="1"/>
  <c r="R28" i="2" a="1"/>
  <c r="R28" i="2" s="1"/>
  <c r="BK22" i="2"/>
  <c r="BP22" i="2" s="1"/>
  <c r="BO21" i="2" a="1"/>
  <c r="BO21" i="2" s="1"/>
  <c r="BN21" i="2" a="1"/>
  <c r="BN21" i="2" s="1"/>
  <c r="BM21" i="2" a="1"/>
  <c r="BM21" i="2" s="1"/>
  <c r="BL21" i="2"/>
  <c r="AK25" i="2" a="1"/>
  <c r="AK25" i="2" s="1"/>
  <c r="AJ25" i="2"/>
  <c r="AI26" i="2"/>
  <c r="AN26" i="2" s="1"/>
  <c r="AM25" i="2" a="1"/>
  <c r="AM25" i="2" s="1"/>
  <c r="AL25" i="2" a="1"/>
  <c r="AL25" i="2" s="1"/>
  <c r="X27" i="2" a="1"/>
  <c r="X27" i="2" s="1"/>
  <c r="W27" i="2" a="1"/>
  <c r="W27" i="2" s="1"/>
  <c r="V27" i="2"/>
  <c r="Y27" i="2" a="1"/>
  <c r="Y27" i="2" s="1"/>
  <c r="U28" i="2"/>
  <c r="Z28" i="2" s="1"/>
  <c r="CJ18" i="2" a="1"/>
  <c r="CJ18" i="2" s="1"/>
  <c r="CI18" i="2" a="1"/>
  <c r="CI18" i="2" s="1"/>
  <c r="CH18" i="2" a="1"/>
  <c r="CH18" i="2" s="1"/>
  <c r="CG18" i="2"/>
  <c r="CF19" i="2"/>
  <c r="CK19" i="2" s="1"/>
  <c r="BR21" i="2"/>
  <c r="BW21" i="2" s="1"/>
  <c r="BT20" i="2" a="1"/>
  <c r="BT20" i="2" s="1"/>
  <c r="BS20" i="2"/>
  <c r="BV20" i="2" a="1"/>
  <c r="BV20" i="2" s="1"/>
  <c r="BU20" i="2" a="1"/>
  <c r="BU20" i="2" s="1"/>
  <c r="BY20" i="2"/>
  <c r="CD20" i="2" s="1"/>
  <c r="CC19" i="2" a="1"/>
  <c r="CC19" i="2" s="1"/>
  <c r="CB19" i="2" a="1"/>
  <c r="CB19" i="2" s="1"/>
  <c r="CA19" i="2" a="1"/>
  <c r="CA19" i="2" s="1"/>
  <c r="BZ19" i="2"/>
  <c r="BD23" i="2"/>
  <c r="BI23" i="2" s="1"/>
  <c r="BH22" i="2" a="1"/>
  <c r="BH22" i="2" s="1"/>
  <c r="BG22" i="2" a="1"/>
  <c r="BG22" i="2" s="1"/>
  <c r="BF22" i="2" a="1"/>
  <c r="BF22" i="2" s="1"/>
  <c r="BE22" i="2"/>
  <c r="J31" i="6" l="1" a="1"/>
  <c r="J31" i="6" s="1"/>
  <c r="N31" i="6" a="1"/>
  <c r="N31" i="6" s="1"/>
  <c r="L31" i="6" a="1"/>
  <c r="L31" i="6" s="1"/>
  <c r="H31" i="6"/>
  <c r="M31" i="6"/>
  <c r="K31" i="6" a="1"/>
  <c r="K31" i="6" s="1"/>
  <c r="G32" i="6"/>
  <c r="N32" i="6" s="1" a="1"/>
  <c r="N32" i="6" s="1"/>
  <c r="I31" i="6"/>
  <c r="H31" i="2"/>
  <c r="K31" i="2" a="1"/>
  <c r="K31" i="2" s="1"/>
  <c r="J31" i="2" a="1"/>
  <c r="J31" i="2" s="1"/>
  <c r="I31" i="2" a="1"/>
  <c r="I31" i="2" s="1"/>
  <c r="G32" i="2"/>
  <c r="L32" i="2" s="1"/>
  <c r="BD24" i="2"/>
  <c r="BI24" i="2" s="1"/>
  <c r="BH23" i="2" a="1"/>
  <c r="BH23" i="2" s="1"/>
  <c r="BG23" i="2" a="1"/>
  <c r="BG23" i="2" s="1"/>
  <c r="BF23" i="2" a="1"/>
  <c r="BF23" i="2" s="1"/>
  <c r="BE23" i="2"/>
  <c r="V28" i="2"/>
  <c r="U29" i="2"/>
  <c r="Z29" i="2" s="1"/>
  <c r="Y28" i="2" a="1"/>
  <c r="Y28" i="2" s="1"/>
  <c r="X28" i="2" a="1"/>
  <c r="X28" i="2" s="1"/>
  <c r="W28" i="2" a="1"/>
  <c r="W28" i="2" s="1"/>
  <c r="O29" i="2"/>
  <c r="N30" i="2"/>
  <c r="S30" i="2" s="1"/>
  <c r="R29" i="2" a="1"/>
  <c r="R29" i="2" s="1"/>
  <c r="Q29" i="2" a="1"/>
  <c r="Q29" i="2" s="1"/>
  <c r="P29" i="2" a="1"/>
  <c r="P29" i="2" s="1"/>
  <c r="BR22" i="2"/>
  <c r="BW22" i="2" s="1"/>
  <c r="BV21" i="2" a="1"/>
  <c r="BV21" i="2" s="1"/>
  <c r="BU21" i="2" a="1"/>
  <c r="BU21" i="2" s="1"/>
  <c r="BT21" i="2" a="1"/>
  <c r="BT21" i="2" s="1"/>
  <c r="BS21" i="2"/>
  <c r="CF20" i="2"/>
  <c r="CK20" i="2" s="1"/>
  <c r="CJ19" i="2" a="1"/>
  <c r="CJ19" i="2" s="1"/>
  <c r="CI19" i="2" a="1"/>
  <c r="CI19" i="2" s="1"/>
  <c r="CH19" i="2" a="1"/>
  <c r="CH19" i="2" s="1"/>
  <c r="CG19" i="2"/>
  <c r="AB28" i="2"/>
  <c r="AG28" i="2" s="1"/>
  <c r="AE27" i="2" a="1"/>
  <c r="AE27" i="2" s="1"/>
  <c r="AD27" i="2" a="1"/>
  <c r="AD27" i="2" s="1"/>
  <c r="AC27" i="2"/>
  <c r="AF27" i="2" a="1"/>
  <c r="AF27" i="2" s="1"/>
  <c r="BA24" i="2" a="1"/>
  <c r="BA24" i="2" s="1"/>
  <c r="AZ24" i="2" a="1"/>
  <c r="AZ24" i="2" s="1"/>
  <c r="AW25" i="2"/>
  <c r="BB25" i="2" s="1"/>
  <c r="AY24" i="2" a="1"/>
  <c r="AY24" i="2" s="1"/>
  <c r="AX24" i="2"/>
  <c r="BY21" i="2"/>
  <c r="CD21" i="2" s="1"/>
  <c r="CC20" i="2" a="1"/>
  <c r="CC20" i="2" s="1"/>
  <c r="CB20" i="2" a="1"/>
  <c r="CB20" i="2" s="1"/>
  <c r="CA20" i="2" a="1"/>
  <c r="CA20" i="2" s="1"/>
  <c r="BZ20" i="2"/>
  <c r="BK23" i="2"/>
  <c r="BP23" i="2" s="1"/>
  <c r="BO22" i="2" a="1"/>
  <c r="BO22" i="2" s="1"/>
  <c r="BL22" i="2"/>
  <c r="BN22" i="2" a="1"/>
  <c r="BN22" i="2" s="1"/>
  <c r="BM22" i="2" a="1"/>
  <c r="BM22" i="2" s="1"/>
  <c r="AL26" i="2" a="1"/>
  <c r="AL26" i="2" s="1"/>
  <c r="AK26" i="2" a="1"/>
  <c r="AK26" i="2" s="1"/>
  <c r="AJ26" i="2"/>
  <c r="AM26" i="2" a="1"/>
  <c r="AM26" i="2" s="1"/>
  <c r="AI27" i="2"/>
  <c r="AN27" i="2" s="1"/>
  <c r="AS25" i="2" a="1"/>
  <c r="AS25" i="2" s="1"/>
  <c r="AR25" i="2" a="1"/>
  <c r="AR25" i="2" s="1"/>
  <c r="AQ25" i="2"/>
  <c r="AT25" i="2" a="1"/>
  <c r="AT25" i="2" s="1"/>
  <c r="AP26" i="2"/>
  <c r="AU26" i="2" s="1"/>
  <c r="K32" i="6" l="1" a="1"/>
  <c r="K32" i="6" s="1"/>
  <c r="L32" i="6" a="1"/>
  <c r="L32" i="6" s="1"/>
  <c r="H32" i="6"/>
  <c r="J32" i="6" a="1"/>
  <c r="J32" i="6" s="1"/>
  <c r="M32" i="6"/>
  <c r="G33" i="6"/>
  <c r="N33" i="6" s="1" a="1"/>
  <c r="N33" i="6" s="1"/>
  <c r="I32" i="6"/>
  <c r="AL27" i="2" a="1"/>
  <c r="AL27" i="2" s="1"/>
  <c r="AK27" i="2" a="1"/>
  <c r="AK27" i="2" s="1"/>
  <c r="AI28" i="2"/>
  <c r="AN28" i="2" s="1"/>
  <c r="AJ27" i="2"/>
  <c r="AM27" i="2" a="1"/>
  <c r="AM27" i="2" s="1"/>
  <c r="AC28" i="2"/>
  <c r="AE28" i="2" a="1"/>
  <c r="AE28" i="2" s="1"/>
  <c r="AF28" i="2" a="1"/>
  <c r="AF28" i="2" s="1"/>
  <c r="AD28" i="2" a="1"/>
  <c r="AD28" i="2" s="1"/>
  <c r="AB29" i="2"/>
  <c r="AG29" i="2" s="1"/>
  <c r="BK24" i="2"/>
  <c r="BP24" i="2" s="1"/>
  <c r="BO23" i="2" a="1"/>
  <c r="BO23" i="2" s="1"/>
  <c r="BN23" i="2" a="1"/>
  <c r="BN23" i="2" s="1"/>
  <c r="BM23" i="2" a="1"/>
  <c r="BM23" i="2" s="1"/>
  <c r="BL23" i="2"/>
  <c r="AZ25" i="2" a="1"/>
  <c r="AZ25" i="2" s="1"/>
  <c r="AY25" i="2" a="1"/>
  <c r="AY25" i="2" s="1"/>
  <c r="AX25" i="2"/>
  <c r="AW26" i="2"/>
  <c r="BB26" i="2" s="1"/>
  <c r="BA25" i="2" a="1"/>
  <c r="BA25" i="2" s="1"/>
  <c r="BD25" i="2"/>
  <c r="BI25" i="2" s="1"/>
  <c r="BH24" i="2" a="1"/>
  <c r="BH24" i="2" s="1"/>
  <c r="BG24" i="2" a="1"/>
  <c r="BG24" i="2" s="1"/>
  <c r="BF24" i="2" a="1"/>
  <c r="BF24" i="2" s="1"/>
  <c r="BE24" i="2"/>
  <c r="BR23" i="2"/>
  <c r="BW23" i="2" s="1"/>
  <c r="BV22" i="2" a="1"/>
  <c r="BV22" i="2" s="1"/>
  <c r="BU22" i="2" a="1"/>
  <c r="BU22" i="2" s="1"/>
  <c r="BT22" i="2" a="1"/>
  <c r="BT22" i="2" s="1"/>
  <c r="BS22" i="2"/>
  <c r="H32" i="2"/>
  <c r="I32" i="2" a="1"/>
  <c r="I32" i="2" s="1"/>
  <c r="K32" i="2" a="1"/>
  <c r="K32" i="2" s="1"/>
  <c r="J32" i="2" a="1"/>
  <c r="J32" i="2" s="1"/>
  <c r="G33" i="2"/>
  <c r="L33" i="2" s="1"/>
  <c r="V29" i="2"/>
  <c r="W29" i="2" a="1"/>
  <c r="W29" i="2" s="1"/>
  <c r="Y29" i="2" a="1"/>
  <c r="Y29" i="2" s="1"/>
  <c r="X29" i="2" a="1"/>
  <c r="X29" i="2" s="1"/>
  <c r="U30" i="2"/>
  <c r="Z30" i="2" s="1"/>
  <c r="AS26" i="2" a="1"/>
  <c r="AS26" i="2" s="1"/>
  <c r="AR26" i="2" a="1"/>
  <c r="AR26" i="2" s="1"/>
  <c r="AQ26" i="2"/>
  <c r="AT26" i="2" a="1"/>
  <c r="AT26" i="2" s="1"/>
  <c r="AP27" i="2"/>
  <c r="AU27" i="2" s="1"/>
  <c r="CF21" i="2"/>
  <c r="CK21" i="2" s="1"/>
  <c r="CG20" i="2"/>
  <c r="CJ20" i="2" a="1"/>
  <c r="CJ20" i="2" s="1"/>
  <c r="CI20" i="2" a="1"/>
  <c r="CI20" i="2" s="1"/>
  <c r="CH20" i="2" a="1"/>
  <c r="CH20" i="2" s="1"/>
  <c r="BY22" i="2"/>
  <c r="CD22" i="2" s="1"/>
  <c r="CC21" i="2" a="1"/>
  <c r="CC21" i="2" s="1"/>
  <c r="CB21" i="2" a="1"/>
  <c r="CB21" i="2" s="1"/>
  <c r="CA21" i="2" a="1"/>
  <c r="CA21" i="2" s="1"/>
  <c r="BZ21" i="2"/>
  <c r="O30" i="2"/>
  <c r="Q30" i="2" a="1"/>
  <c r="Q30" i="2" s="1"/>
  <c r="P30" i="2" a="1"/>
  <c r="P30" i="2" s="1"/>
  <c r="N31" i="2"/>
  <c r="S31" i="2" s="1"/>
  <c r="R30" i="2" a="1"/>
  <c r="R30" i="2" s="1"/>
  <c r="J33" i="6" l="1" a="1"/>
  <c r="J33" i="6" s="1"/>
  <c r="L33" i="6" a="1"/>
  <c r="L33" i="6" s="1"/>
  <c r="K33" i="6" a="1"/>
  <c r="K33" i="6" s="1"/>
  <c r="M33" i="6"/>
  <c r="H33" i="6"/>
  <c r="G34" i="6"/>
  <c r="N34" i="6" s="1" a="1"/>
  <c r="N34" i="6" s="1"/>
  <c r="I33" i="6"/>
  <c r="V30" i="2"/>
  <c r="U31" i="2"/>
  <c r="Z31" i="2" s="1"/>
  <c r="Y30" i="2" a="1"/>
  <c r="Y30" i="2" s="1"/>
  <c r="X30" i="2" a="1"/>
  <c r="X30" i="2" s="1"/>
  <c r="W30" i="2" a="1"/>
  <c r="W30" i="2" s="1"/>
  <c r="CF22" i="2"/>
  <c r="CK22" i="2" s="1"/>
  <c r="CJ21" i="2" a="1"/>
  <c r="CJ21" i="2" s="1"/>
  <c r="CI21" i="2" a="1"/>
  <c r="CI21" i="2" s="1"/>
  <c r="CH21" i="2" a="1"/>
  <c r="CH21" i="2" s="1"/>
  <c r="CG21" i="2"/>
  <c r="BG25" i="2" a="1"/>
  <c r="BG25" i="2" s="1"/>
  <c r="BF25" i="2" a="1"/>
  <c r="BF25" i="2" s="1"/>
  <c r="BE25" i="2"/>
  <c r="BD26" i="2"/>
  <c r="BI26" i="2" s="1"/>
  <c r="BH25" i="2" a="1"/>
  <c r="BH25" i="2" s="1"/>
  <c r="AS27" i="2" a="1"/>
  <c r="AS27" i="2" s="1"/>
  <c r="AR27" i="2" a="1"/>
  <c r="AR27" i="2" s="1"/>
  <c r="AQ27" i="2"/>
  <c r="AP28" i="2"/>
  <c r="AU28" i="2" s="1"/>
  <c r="AT27" i="2" a="1"/>
  <c r="AT27" i="2" s="1"/>
  <c r="O31" i="2"/>
  <c r="N32" i="2"/>
  <c r="S32" i="2" s="1"/>
  <c r="R31" i="2" a="1"/>
  <c r="R31" i="2" s="1"/>
  <c r="Q31" i="2" a="1"/>
  <c r="Q31" i="2" s="1"/>
  <c r="P31" i="2" a="1"/>
  <c r="P31" i="2" s="1"/>
  <c r="BY23" i="2"/>
  <c r="CD23" i="2" s="1"/>
  <c r="CC22" i="2" a="1"/>
  <c r="CC22" i="2" s="1"/>
  <c r="CB22" i="2" a="1"/>
  <c r="CB22" i="2" s="1"/>
  <c r="CA22" i="2" a="1"/>
  <c r="CA22" i="2" s="1"/>
  <c r="BZ22" i="2"/>
  <c r="I33" i="2" a="1"/>
  <c r="I33" i="2" s="1"/>
  <c r="H33" i="2"/>
  <c r="K33" i="2" a="1"/>
  <c r="K33" i="2" s="1"/>
  <c r="J33" i="2" a="1"/>
  <c r="J33" i="2" s="1"/>
  <c r="G34" i="2"/>
  <c r="L34" i="2" s="1"/>
  <c r="AZ26" i="2" a="1"/>
  <c r="AZ26" i="2" s="1"/>
  <c r="AY26" i="2" a="1"/>
  <c r="AY26" i="2" s="1"/>
  <c r="AX26" i="2"/>
  <c r="BA26" i="2" a="1"/>
  <c r="BA26" i="2" s="1"/>
  <c r="AW27" i="2"/>
  <c r="BB27" i="2" s="1"/>
  <c r="BO24" i="2" a="1"/>
  <c r="BO24" i="2" s="1"/>
  <c r="BN24" i="2" a="1"/>
  <c r="BN24" i="2" s="1"/>
  <c r="BK25" i="2"/>
  <c r="BP25" i="2" s="1"/>
  <c r="BM24" i="2" a="1"/>
  <c r="BM24" i="2" s="1"/>
  <c r="BL24" i="2"/>
  <c r="AJ28" i="2"/>
  <c r="AM28" i="2" a="1"/>
  <c r="AM28" i="2" s="1"/>
  <c r="AL28" i="2" a="1"/>
  <c r="AL28" i="2" s="1"/>
  <c r="AK28" i="2" a="1"/>
  <c r="AK28" i="2" s="1"/>
  <c r="AI29" i="2"/>
  <c r="AN29" i="2" s="1"/>
  <c r="BR24" i="2"/>
  <c r="BW24" i="2" s="1"/>
  <c r="BV23" i="2" a="1"/>
  <c r="BV23" i="2" s="1"/>
  <c r="BU23" i="2" a="1"/>
  <c r="BU23" i="2" s="1"/>
  <c r="BT23" i="2" a="1"/>
  <c r="BT23" i="2" s="1"/>
  <c r="BS23" i="2"/>
  <c r="AC29" i="2"/>
  <c r="AB30" i="2"/>
  <c r="AG30" i="2" s="1"/>
  <c r="AF29" i="2" a="1"/>
  <c r="AF29" i="2" s="1"/>
  <c r="AE29" i="2" a="1"/>
  <c r="AE29" i="2" s="1"/>
  <c r="AD29" i="2" a="1"/>
  <c r="AD29" i="2" s="1"/>
  <c r="I34" i="6" l="1"/>
  <c r="J34" i="6" a="1"/>
  <c r="J34" i="6" s="1"/>
  <c r="M34" i="6"/>
  <c r="H34" i="6"/>
  <c r="K34" i="6" a="1"/>
  <c r="K34" i="6" s="1"/>
  <c r="L34" i="6" a="1"/>
  <c r="L34" i="6" s="1"/>
  <c r="AZ27" i="2" a="1"/>
  <c r="AZ27" i="2" s="1"/>
  <c r="AW28" i="2"/>
  <c r="BB28" i="2" s="1"/>
  <c r="AY27" i="2" a="1"/>
  <c r="AY27" i="2" s="1"/>
  <c r="AX27" i="2"/>
  <c r="BA27" i="2" a="1"/>
  <c r="BA27" i="2" s="1"/>
  <c r="O32" i="2"/>
  <c r="N33" i="2"/>
  <c r="S33" i="2" s="1"/>
  <c r="Q32" i="2" a="1"/>
  <c r="Q32" i="2" s="1"/>
  <c r="P32" i="2" a="1"/>
  <c r="P32" i="2" s="1"/>
  <c r="R32" i="2" a="1"/>
  <c r="R32" i="2" s="1"/>
  <c r="BG26" i="2" a="1"/>
  <c r="BG26" i="2" s="1"/>
  <c r="BF26" i="2" a="1"/>
  <c r="BF26" i="2" s="1"/>
  <c r="BE26" i="2"/>
  <c r="BH26" i="2" a="1"/>
  <c r="BH26" i="2" s="1"/>
  <c r="BD27" i="2"/>
  <c r="BI27" i="2" s="1"/>
  <c r="CF23" i="2"/>
  <c r="CK23" i="2" s="1"/>
  <c r="CJ22" i="2" a="1"/>
  <c r="CJ22" i="2" s="1"/>
  <c r="CI22" i="2" a="1"/>
  <c r="CI22" i="2" s="1"/>
  <c r="CH22" i="2" a="1"/>
  <c r="CH22" i="2" s="1"/>
  <c r="CG22" i="2"/>
  <c r="AC30" i="2"/>
  <c r="AE30" i="2" a="1"/>
  <c r="AE30" i="2" s="1"/>
  <c r="AD30" i="2" a="1"/>
  <c r="AD30" i="2" s="1"/>
  <c r="AF30" i="2" a="1"/>
  <c r="AF30" i="2" s="1"/>
  <c r="AB31" i="2"/>
  <c r="AG31" i="2" s="1"/>
  <c r="BR25" i="2"/>
  <c r="BW25" i="2" s="1"/>
  <c r="BV24" i="2" a="1"/>
  <c r="BV24" i="2" s="1"/>
  <c r="BU24" i="2" a="1"/>
  <c r="BU24" i="2" s="1"/>
  <c r="BT24" i="2" a="1"/>
  <c r="BT24" i="2" s="1"/>
  <c r="BS24" i="2"/>
  <c r="BN25" i="2" a="1"/>
  <c r="BN25" i="2" s="1"/>
  <c r="BM25" i="2" a="1"/>
  <c r="BM25" i="2" s="1"/>
  <c r="BL25" i="2"/>
  <c r="BO25" i="2" a="1"/>
  <c r="BO25" i="2" s="1"/>
  <c r="BK26" i="2"/>
  <c r="BP26" i="2" s="1"/>
  <c r="I34" i="2" a="1"/>
  <c r="I34" i="2" s="1"/>
  <c r="H34" i="2"/>
  <c r="K34" i="2" a="1"/>
  <c r="K34" i="2" s="1"/>
  <c r="J34" i="2" a="1"/>
  <c r="J34" i="2" s="1"/>
  <c r="AQ28" i="2"/>
  <c r="AP29" i="2"/>
  <c r="AU29" i="2" s="1"/>
  <c r="AT28" i="2" a="1"/>
  <c r="AT28" i="2" s="1"/>
  <c r="AS28" i="2" a="1"/>
  <c r="AS28" i="2" s="1"/>
  <c r="AR28" i="2" a="1"/>
  <c r="AR28" i="2" s="1"/>
  <c r="AJ29" i="2"/>
  <c r="AI30" i="2"/>
  <c r="AN30" i="2" s="1"/>
  <c r="AK29" i="2" a="1"/>
  <c r="AK29" i="2" s="1"/>
  <c r="AM29" i="2" a="1"/>
  <c r="AM29" i="2" s="1"/>
  <c r="AL29" i="2" a="1"/>
  <c r="AL29" i="2" s="1"/>
  <c r="BY24" i="2"/>
  <c r="CD24" i="2" s="1"/>
  <c r="CC23" i="2" a="1"/>
  <c r="CC23" i="2" s="1"/>
  <c r="CB23" i="2" a="1"/>
  <c r="CB23" i="2" s="1"/>
  <c r="CA23" i="2" a="1"/>
  <c r="CA23" i="2" s="1"/>
  <c r="BZ23" i="2"/>
  <c r="V31" i="2"/>
  <c r="W31" i="2" a="1"/>
  <c r="W31" i="2" s="1"/>
  <c r="Y31" i="2" a="1"/>
  <c r="Y31" i="2" s="1"/>
  <c r="X31" i="2" a="1"/>
  <c r="X31" i="2" s="1"/>
  <c r="U32" i="2"/>
  <c r="Z32" i="2" s="1"/>
  <c r="CF24" i="2" l="1"/>
  <c r="CK24" i="2" s="1"/>
  <c r="CJ23" i="2" a="1"/>
  <c r="CJ23" i="2" s="1"/>
  <c r="CI23" i="2" a="1"/>
  <c r="CI23" i="2" s="1"/>
  <c r="CH23" i="2" a="1"/>
  <c r="CH23" i="2" s="1"/>
  <c r="CG23" i="2"/>
  <c r="BG27" i="2" a="1"/>
  <c r="BG27" i="2" s="1"/>
  <c r="BF27" i="2" a="1"/>
  <c r="BF27" i="2" s="1"/>
  <c r="BE27" i="2"/>
  <c r="BH27" i="2" a="1"/>
  <c r="BH27" i="2" s="1"/>
  <c r="BD28" i="2"/>
  <c r="BI28" i="2" s="1"/>
  <c r="P33" i="2" a="1"/>
  <c r="P33" i="2" s="1"/>
  <c r="O33" i="2"/>
  <c r="N34" i="2"/>
  <c r="S34" i="2" s="1"/>
  <c r="R33" i="2" a="1"/>
  <c r="R33" i="2" s="1"/>
  <c r="Q33" i="2" a="1"/>
  <c r="Q33" i="2" s="1"/>
  <c r="AJ30" i="2"/>
  <c r="AM30" i="2" a="1"/>
  <c r="AM30" i="2" s="1"/>
  <c r="AL30" i="2" a="1"/>
  <c r="AL30" i="2" s="1"/>
  <c r="AK30" i="2" a="1"/>
  <c r="AK30" i="2" s="1"/>
  <c r="AI31" i="2"/>
  <c r="AN31" i="2" s="1"/>
  <c r="BN26" i="2" a="1"/>
  <c r="BN26" i="2" s="1"/>
  <c r="BM26" i="2" a="1"/>
  <c r="BM26" i="2" s="1"/>
  <c r="BL26" i="2"/>
  <c r="BO26" i="2" a="1"/>
  <c r="BO26" i="2" s="1"/>
  <c r="BK27" i="2"/>
  <c r="BP27" i="2" s="1"/>
  <c r="V32" i="2"/>
  <c r="Y32" i="2" a="1"/>
  <c r="Y32" i="2" s="1"/>
  <c r="X32" i="2" a="1"/>
  <c r="X32" i="2" s="1"/>
  <c r="U33" i="2"/>
  <c r="Z33" i="2" s="1"/>
  <c r="W32" i="2" a="1"/>
  <c r="W32" i="2" s="1"/>
  <c r="BZ24" i="2"/>
  <c r="CC24" i="2" a="1"/>
  <c r="CC24" i="2" s="1"/>
  <c r="CB24" i="2" a="1"/>
  <c r="CB24" i="2" s="1"/>
  <c r="CA24" i="2" a="1"/>
  <c r="CA24" i="2" s="1"/>
  <c r="BY25" i="2"/>
  <c r="CD25" i="2" s="1"/>
  <c r="BU25" i="2" a="1"/>
  <c r="BU25" i="2" s="1"/>
  <c r="BT25" i="2" a="1"/>
  <c r="BT25" i="2" s="1"/>
  <c r="BS25" i="2"/>
  <c r="BV25" i="2" a="1"/>
  <c r="BV25" i="2" s="1"/>
  <c r="BR26" i="2"/>
  <c r="BW26" i="2" s="1"/>
  <c r="AX28" i="2"/>
  <c r="AY28" i="2" a="1"/>
  <c r="AY28" i="2" s="1"/>
  <c r="BA28" i="2" a="1"/>
  <c r="BA28" i="2" s="1"/>
  <c r="AZ28" i="2" a="1"/>
  <c r="AZ28" i="2" s="1"/>
  <c r="AW29" i="2"/>
  <c r="BB29" i="2" s="1"/>
  <c r="AQ29" i="2"/>
  <c r="AS29" i="2" a="1"/>
  <c r="AS29" i="2" s="1"/>
  <c r="AR29" i="2" a="1"/>
  <c r="AR29" i="2" s="1"/>
  <c r="AP30" i="2"/>
  <c r="AU30" i="2" s="1"/>
  <c r="AT29" i="2" a="1"/>
  <c r="AT29" i="2" s="1"/>
  <c r="AC31" i="2"/>
  <c r="AB32" i="2"/>
  <c r="AG32" i="2" s="1"/>
  <c r="AF31" i="2" a="1"/>
  <c r="AF31" i="2" s="1"/>
  <c r="AE31" i="2" a="1"/>
  <c r="AE31" i="2" s="1"/>
  <c r="AD31" i="2" a="1"/>
  <c r="AD31" i="2" s="1"/>
  <c r="AX29" i="2" l="1"/>
  <c r="AW30" i="2"/>
  <c r="BB30" i="2" s="1"/>
  <c r="BA29" i="2" a="1"/>
  <c r="BA29" i="2" s="1"/>
  <c r="AZ29" i="2" a="1"/>
  <c r="AZ29" i="2" s="1"/>
  <c r="AY29" i="2" a="1"/>
  <c r="AY29" i="2" s="1"/>
  <c r="W33" i="2" a="1"/>
  <c r="W33" i="2" s="1"/>
  <c r="V33" i="2"/>
  <c r="Y33" i="2" a="1"/>
  <c r="Y33" i="2" s="1"/>
  <c r="X33" i="2" a="1"/>
  <c r="X33" i="2" s="1"/>
  <c r="U34" i="2"/>
  <c r="Z34" i="2" s="1"/>
  <c r="Q34" i="2" a="1"/>
  <c r="Q34" i="2" s="1"/>
  <c r="P34" i="2" a="1"/>
  <c r="P34" i="2" s="1"/>
  <c r="O34" i="2"/>
  <c r="R34" i="2" a="1"/>
  <c r="R34" i="2" s="1"/>
  <c r="BU26" i="2" a="1"/>
  <c r="BU26" i="2" s="1"/>
  <c r="BT26" i="2" a="1"/>
  <c r="BT26" i="2" s="1"/>
  <c r="BS26" i="2"/>
  <c r="BV26" i="2" a="1"/>
  <c r="BV26" i="2" s="1"/>
  <c r="BR27" i="2"/>
  <c r="BW27" i="2" s="1"/>
  <c r="AD32" i="2" a="1"/>
  <c r="AD32" i="2" s="1"/>
  <c r="AC32" i="2"/>
  <c r="AB33" i="2"/>
  <c r="AG33" i="2" s="1"/>
  <c r="AF32" i="2" a="1"/>
  <c r="AF32" i="2" s="1"/>
  <c r="AE32" i="2" a="1"/>
  <c r="AE32" i="2" s="1"/>
  <c r="AJ31" i="2"/>
  <c r="AK31" i="2" a="1"/>
  <c r="AK31" i="2" s="1"/>
  <c r="AM31" i="2" a="1"/>
  <c r="AM31" i="2" s="1"/>
  <c r="AL31" i="2" a="1"/>
  <c r="AL31" i="2" s="1"/>
  <c r="AI32" i="2"/>
  <c r="AN32" i="2" s="1"/>
  <c r="CB25" i="2" a="1"/>
  <c r="CB25" i="2" s="1"/>
  <c r="CA25" i="2" a="1"/>
  <c r="CA25" i="2" s="1"/>
  <c r="BZ25" i="2"/>
  <c r="CC25" i="2" a="1"/>
  <c r="CC25" i="2" s="1"/>
  <c r="BY26" i="2"/>
  <c r="CD26" i="2" s="1"/>
  <c r="BE28" i="2"/>
  <c r="BD29" i="2"/>
  <c r="BI29" i="2" s="1"/>
  <c r="BH28" i="2" a="1"/>
  <c r="BH28" i="2" s="1"/>
  <c r="BG28" i="2" a="1"/>
  <c r="BG28" i="2" s="1"/>
  <c r="BF28" i="2" a="1"/>
  <c r="BF28" i="2" s="1"/>
  <c r="AQ30" i="2"/>
  <c r="AP31" i="2"/>
  <c r="AU31" i="2" s="1"/>
  <c r="AT30" i="2" a="1"/>
  <c r="AT30" i="2" s="1"/>
  <c r="AS30" i="2" a="1"/>
  <c r="AS30" i="2" s="1"/>
  <c r="AR30" i="2" a="1"/>
  <c r="AR30" i="2" s="1"/>
  <c r="BN27" i="2" a="1"/>
  <c r="BN27" i="2" s="1"/>
  <c r="BM27" i="2" a="1"/>
  <c r="BM27" i="2" s="1"/>
  <c r="BL27" i="2"/>
  <c r="BO27" i="2" a="1"/>
  <c r="BO27" i="2" s="1"/>
  <c r="BK28" i="2"/>
  <c r="BP28" i="2" s="1"/>
  <c r="CG24" i="2"/>
  <c r="CI24" i="2" a="1"/>
  <c r="CI24" i="2" s="1"/>
  <c r="CH24" i="2" a="1"/>
  <c r="CH24" i="2" s="1"/>
  <c r="CF25" i="2"/>
  <c r="CK25" i="2" s="1"/>
  <c r="CJ24" i="2" a="1"/>
  <c r="CJ24" i="2" s="1"/>
  <c r="CI25" i="2" l="1" a="1"/>
  <c r="CI25" i="2" s="1"/>
  <c r="CH25" i="2" a="1"/>
  <c r="CH25" i="2" s="1"/>
  <c r="CG25" i="2"/>
  <c r="CJ25" i="2" a="1"/>
  <c r="CJ25" i="2" s="1"/>
  <c r="CF26" i="2"/>
  <c r="CK26" i="2" s="1"/>
  <c r="AK32" i="2" a="1"/>
  <c r="AK32" i="2" s="1"/>
  <c r="AJ32" i="2"/>
  <c r="AM32" i="2" a="1"/>
  <c r="AM32" i="2" s="1"/>
  <c r="AL32" i="2" a="1"/>
  <c r="AL32" i="2" s="1"/>
  <c r="AI33" i="2"/>
  <c r="AN33" i="2" s="1"/>
  <c r="BE29" i="2"/>
  <c r="BG29" i="2" a="1"/>
  <c r="BG29" i="2" s="1"/>
  <c r="BF29" i="2" a="1"/>
  <c r="BF29" i="2" s="1"/>
  <c r="BH29" i="2" a="1"/>
  <c r="BH29" i="2" s="1"/>
  <c r="BD30" i="2"/>
  <c r="BI30" i="2" s="1"/>
  <c r="AD33" i="2" a="1"/>
  <c r="AD33" i="2" s="1"/>
  <c r="AC33" i="2"/>
  <c r="AB34" i="2"/>
  <c r="AF33" i="2" a="1"/>
  <c r="AF33" i="2" s="1"/>
  <c r="AE33" i="2" a="1"/>
  <c r="AE33" i="2" s="1"/>
  <c r="BU27" i="2" a="1"/>
  <c r="BU27" i="2" s="1"/>
  <c r="BR28" i="2"/>
  <c r="BW28" i="2" s="1"/>
  <c r="BT27" i="2" a="1"/>
  <c r="BT27" i="2" s="1"/>
  <c r="BS27" i="2"/>
  <c r="BV27" i="2" a="1"/>
  <c r="BV27" i="2" s="1"/>
  <c r="CB26" i="2" a="1"/>
  <c r="CB26" i="2" s="1"/>
  <c r="CA26" i="2" a="1"/>
  <c r="CA26" i="2" s="1"/>
  <c r="BZ26" i="2"/>
  <c r="CC26" i="2" a="1"/>
  <c r="CC26" i="2" s="1"/>
  <c r="BY27" i="2"/>
  <c r="CD27" i="2" s="1"/>
  <c r="X34" i="2" a="1"/>
  <c r="X34" i="2" s="1"/>
  <c r="W34" i="2" a="1"/>
  <c r="W34" i="2" s="1"/>
  <c r="V34" i="2"/>
  <c r="Y34" i="2" a="1"/>
  <c r="Y34" i="2" s="1"/>
  <c r="AX30" i="2"/>
  <c r="AY30" i="2" a="1"/>
  <c r="AY30" i="2" s="1"/>
  <c r="BA30" i="2" a="1"/>
  <c r="BA30" i="2" s="1"/>
  <c r="AZ30" i="2" a="1"/>
  <c r="AZ30" i="2" s="1"/>
  <c r="AW31" i="2"/>
  <c r="BB31" i="2" s="1"/>
  <c r="BL28" i="2"/>
  <c r="BK29" i="2"/>
  <c r="BP29" i="2" s="1"/>
  <c r="BM28" i="2" a="1"/>
  <c r="BM28" i="2" s="1"/>
  <c r="BO28" i="2" a="1"/>
  <c r="BO28" i="2" s="1"/>
  <c r="BN28" i="2" a="1"/>
  <c r="BN28" i="2" s="1"/>
  <c r="AQ31" i="2"/>
  <c r="AP32" i="2"/>
  <c r="AU32" i="2" s="1"/>
  <c r="AS31" i="2" a="1"/>
  <c r="AS31" i="2" s="1"/>
  <c r="AR31" i="2" a="1"/>
  <c r="AR31" i="2" s="1"/>
  <c r="AT31" i="2" a="1"/>
  <c r="AT31" i="2" s="1"/>
  <c r="AX31" i="2" l="1"/>
  <c r="BA31" i="2" a="1"/>
  <c r="BA31" i="2" s="1"/>
  <c r="AZ31" i="2" a="1"/>
  <c r="AZ31" i="2" s="1"/>
  <c r="AY31" i="2" a="1"/>
  <c r="AY31" i="2" s="1"/>
  <c r="AW32" i="2"/>
  <c r="BB32" i="2" s="1"/>
  <c r="BE30" i="2"/>
  <c r="BD31" i="2"/>
  <c r="BI31" i="2" s="1"/>
  <c r="BH30" i="2" a="1"/>
  <c r="BH30" i="2" s="1"/>
  <c r="BG30" i="2" a="1"/>
  <c r="BG30" i="2" s="1"/>
  <c r="BF30" i="2" a="1"/>
  <c r="BF30" i="2" s="1"/>
  <c r="AR32" i="2" a="1"/>
  <c r="AR32" i="2" s="1"/>
  <c r="AQ32" i="2"/>
  <c r="AP33" i="2"/>
  <c r="AU33" i="2" s="1"/>
  <c r="AT32" i="2" a="1"/>
  <c r="AT32" i="2" s="1"/>
  <c r="AS32" i="2" a="1"/>
  <c r="AS32" i="2" s="1"/>
  <c r="CB27" i="2" a="1"/>
  <c r="CB27" i="2" s="1"/>
  <c r="CA27" i="2" a="1"/>
  <c r="CA27" i="2" s="1"/>
  <c r="BZ27" i="2"/>
  <c r="CC27" i="2" a="1"/>
  <c r="CC27" i="2" s="1"/>
  <c r="BY28" i="2"/>
  <c r="CD28" i="2" s="1"/>
  <c r="BS28" i="2"/>
  <c r="BU28" i="2" a="1"/>
  <c r="BU28" i="2" s="1"/>
  <c r="BT28" i="2" a="1"/>
  <c r="BT28" i="2" s="1"/>
  <c r="BR29" i="2"/>
  <c r="BW29" i="2" s="1"/>
  <c r="BV28" i="2" a="1"/>
  <c r="BV28" i="2" s="1"/>
  <c r="CI26" i="2" a="1"/>
  <c r="CI26" i="2" s="1"/>
  <c r="CH26" i="2" a="1"/>
  <c r="CH26" i="2" s="1"/>
  <c r="CG26" i="2"/>
  <c r="CJ26" i="2" a="1"/>
  <c r="CJ26" i="2" s="1"/>
  <c r="CF27" i="2"/>
  <c r="CK27" i="2" s="1"/>
  <c r="AE34" i="2" a="1"/>
  <c r="AE34" i="2" s="1"/>
  <c r="AD34" i="2" a="1"/>
  <c r="AD34" i="2" s="1"/>
  <c r="AC34" i="2"/>
  <c r="AF34" i="2" a="1"/>
  <c r="AF34" i="2" s="1"/>
  <c r="AK33" i="2" a="1"/>
  <c r="AK33" i="2" s="1"/>
  <c r="AJ33" i="2"/>
  <c r="AM33" i="2" a="1"/>
  <c r="AM33" i="2" s="1"/>
  <c r="AL33" i="2" a="1"/>
  <c r="AL33" i="2" s="1"/>
  <c r="AI34" i="2"/>
  <c r="AN34" i="2" s="1"/>
  <c r="BL29" i="2"/>
  <c r="BO29" i="2" a="1"/>
  <c r="BO29" i="2" s="1"/>
  <c r="BN29" i="2" a="1"/>
  <c r="BN29" i="2" s="1"/>
  <c r="BM29" i="2" a="1"/>
  <c r="BM29" i="2" s="1"/>
  <c r="BK30" i="2"/>
  <c r="BP30" i="2" s="1"/>
  <c r="AL34" i="2" l="1" a="1"/>
  <c r="AL34" i="2" s="1"/>
  <c r="AK34" i="2" a="1"/>
  <c r="AK34" i="2" s="1"/>
  <c r="AJ34" i="2"/>
  <c r="AM34" i="2" a="1"/>
  <c r="AM34" i="2" s="1"/>
  <c r="BE31" i="2"/>
  <c r="BD32" i="2"/>
  <c r="BI32" i="2" s="1"/>
  <c r="BG31" i="2" a="1"/>
  <c r="BG31" i="2" s="1"/>
  <c r="BF31" i="2" a="1"/>
  <c r="BF31" i="2" s="1"/>
  <c r="BH31" i="2" a="1"/>
  <c r="BH31" i="2" s="1"/>
  <c r="BS29" i="2"/>
  <c r="BR30" i="2"/>
  <c r="BW30" i="2" s="1"/>
  <c r="BV29" i="2" a="1"/>
  <c r="BV29" i="2" s="1"/>
  <c r="BU29" i="2" a="1"/>
  <c r="BU29" i="2" s="1"/>
  <c r="BT29" i="2" a="1"/>
  <c r="BT29" i="2" s="1"/>
  <c r="CG27" i="2"/>
  <c r="CF28" i="2"/>
  <c r="CK28" i="2" s="1"/>
  <c r="CJ27" i="2" a="1"/>
  <c r="CJ27" i="2" s="1"/>
  <c r="CI27" i="2" a="1"/>
  <c r="CI27" i="2" s="1"/>
  <c r="CH27" i="2" a="1"/>
  <c r="CH27" i="2" s="1"/>
  <c r="AR33" i="2" a="1"/>
  <c r="AR33" i="2" s="1"/>
  <c r="AQ33" i="2"/>
  <c r="AT33" i="2" a="1"/>
  <c r="AT33" i="2" s="1"/>
  <c r="AS33" i="2" a="1"/>
  <c r="AS33" i="2" s="1"/>
  <c r="AP34" i="2"/>
  <c r="AY32" i="2" a="1"/>
  <c r="AY32" i="2" s="1"/>
  <c r="AX32" i="2"/>
  <c r="BA32" i="2" a="1"/>
  <c r="BA32" i="2" s="1"/>
  <c r="AZ32" i="2" a="1"/>
  <c r="AZ32" i="2" s="1"/>
  <c r="AW33" i="2"/>
  <c r="BB33" i="2" s="1"/>
  <c r="BL30" i="2"/>
  <c r="BK31" i="2"/>
  <c r="BP31" i="2" s="1"/>
  <c r="BM30" i="2" a="1"/>
  <c r="BM30" i="2" s="1"/>
  <c r="BO30" i="2" a="1"/>
  <c r="BO30" i="2" s="1"/>
  <c r="BN30" i="2" a="1"/>
  <c r="BN30" i="2" s="1"/>
  <c r="BZ28" i="2"/>
  <c r="BY29" i="2"/>
  <c r="CD29" i="2" s="1"/>
  <c r="CC28" i="2" a="1"/>
  <c r="CC28" i="2" s="1"/>
  <c r="CB28" i="2" a="1"/>
  <c r="CB28" i="2" s="1"/>
  <c r="CA28" i="2" a="1"/>
  <c r="CA28" i="2" s="1"/>
  <c r="AS34" i="2" l="1" a="1"/>
  <c r="AS34" i="2" s="1"/>
  <c r="AR34" i="2" a="1"/>
  <c r="AR34" i="2" s="1"/>
  <c r="AQ34" i="2"/>
  <c r="AT34" i="2" a="1"/>
  <c r="AT34" i="2" s="1"/>
  <c r="BF32" i="2" a="1"/>
  <c r="BF32" i="2" s="1"/>
  <c r="BE32" i="2"/>
  <c r="BD33" i="2"/>
  <c r="BI33" i="2" s="1"/>
  <c r="BH32" i="2" a="1"/>
  <c r="BH32" i="2" s="1"/>
  <c r="BG32" i="2" a="1"/>
  <c r="BG32" i="2" s="1"/>
  <c r="AY33" i="2" a="1"/>
  <c r="AY33" i="2" s="1"/>
  <c r="AX33" i="2"/>
  <c r="AW34" i="2"/>
  <c r="BB34" i="2" s="1"/>
  <c r="BA33" i="2" a="1"/>
  <c r="BA33" i="2" s="1"/>
  <c r="AZ33" i="2" a="1"/>
  <c r="AZ33" i="2" s="1"/>
  <c r="CG28" i="2"/>
  <c r="CI28" i="2" a="1"/>
  <c r="CI28" i="2" s="1"/>
  <c r="CF29" i="2"/>
  <c r="CK29" i="2" s="1"/>
  <c r="CJ28" i="2" a="1"/>
  <c r="CJ28" i="2" s="1"/>
  <c r="CH28" i="2" a="1"/>
  <c r="CH28" i="2" s="1"/>
  <c r="BS30" i="2"/>
  <c r="BU30" i="2" a="1"/>
  <c r="BU30" i="2" s="1"/>
  <c r="BT30" i="2" a="1"/>
  <c r="BT30" i="2" s="1"/>
  <c r="BR31" i="2"/>
  <c r="BW31" i="2" s="1"/>
  <c r="BV30" i="2" a="1"/>
  <c r="BV30" i="2" s="1"/>
  <c r="BL31" i="2"/>
  <c r="BO31" i="2" a="1"/>
  <c r="BO31" i="2" s="1"/>
  <c r="BN31" i="2" a="1"/>
  <c r="BN31" i="2" s="1"/>
  <c r="BM31" i="2" a="1"/>
  <c r="BM31" i="2" s="1"/>
  <c r="BK32" i="2"/>
  <c r="BP32" i="2" s="1"/>
  <c r="BZ29" i="2"/>
  <c r="CA29" i="2" a="1"/>
  <c r="CA29" i="2" s="1"/>
  <c r="CC29" i="2" a="1"/>
  <c r="CC29" i="2" s="1"/>
  <c r="CB29" i="2" a="1"/>
  <c r="CB29" i="2" s="1"/>
  <c r="BY30" i="2"/>
  <c r="CD30" i="2" s="1"/>
  <c r="BS31" i="2" l="1"/>
  <c r="BR32" i="2"/>
  <c r="BW32" i="2" s="1"/>
  <c r="BV31" i="2" a="1"/>
  <c r="BV31" i="2" s="1"/>
  <c r="BU31" i="2" a="1"/>
  <c r="BU31" i="2" s="1"/>
  <c r="BT31" i="2" a="1"/>
  <c r="BT31" i="2" s="1"/>
  <c r="BF33" i="2" a="1"/>
  <c r="BF33" i="2" s="1"/>
  <c r="BE33" i="2"/>
  <c r="BD34" i="2"/>
  <c r="BI34" i="2" s="1"/>
  <c r="BH33" i="2" a="1"/>
  <c r="BH33" i="2" s="1"/>
  <c r="BG33" i="2" a="1"/>
  <c r="BG33" i="2" s="1"/>
  <c r="BZ30" i="2"/>
  <c r="BY31" i="2"/>
  <c r="CD31" i="2" s="1"/>
  <c r="CC30" i="2" a="1"/>
  <c r="CC30" i="2" s="1"/>
  <c r="CB30" i="2" a="1"/>
  <c r="CB30" i="2" s="1"/>
  <c r="CA30" i="2" a="1"/>
  <c r="CA30" i="2" s="1"/>
  <c r="BM32" i="2" a="1"/>
  <c r="BM32" i="2" s="1"/>
  <c r="BL32" i="2"/>
  <c r="BO32" i="2" a="1"/>
  <c r="BO32" i="2" s="1"/>
  <c r="BN32" i="2" a="1"/>
  <c r="BN32" i="2" s="1"/>
  <c r="BK33" i="2"/>
  <c r="BP33" i="2" s="1"/>
  <c r="AZ34" i="2" a="1"/>
  <c r="AZ34" i="2" s="1"/>
  <c r="AY34" i="2" a="1"/>
  <c r="AY34" i="2" s="1"/>
  <c r="AX34" i="2"/>
  <c r="BA34" i="2" a="1"/>
  <c r="BA34" i="2" s="1"/>
  <c r="CG29" i="2"/>
  <c r="CF30" i="2"/>
  <c r="CK30" i="2" s="1"/>
  <c r="CJ29" i="2" a="1"/>
  <c r="CJ29" i="2" s="1"/>
  <c r="CI29" i="2" a="1"/>
  <c r="CI29" i="2" s="1"/>
  <c r="CH29" i="2" a="1"/>
  <c r="CH29" i="2" s="1"/>
  <c r="BG34" i="2" l="1" a="1"/>
  <c r="BG34" i="2" s="1"/>
  <c r="BF34" i="2" a="1"/>
  <c r="BF34" i="2" s="1"/>
  <c r="BE34" i="2"/>
  <c r="BH34" i="2" a="1"/>
  <c r="BH34" i="2" s="1"/>
  <c r="BM33" i="2" a="1"/>
  <c r="BM33" i="2" s="1"/>
  <c r="BL33" i="2"/>
  <c r="BO33" i="2" a="1"/>
  <c r="BO33" i="2" s="1"/>
  <c r="BK34" i="2"/>
  <c r="BN33" i="2" a="1"/>
  <c r="BN33" i="2" s="1"/>
  <c r="BZ31" i="2"/>
  <c r="CA31" i="2" a="1"/>
  <c r="CA31" i="2" s="1"/>
  <c r="CC31" i="2" a="1"/>
  <c r="CC31" i="2" s="1"/>
  <c r="CB31" i="2" a="1"/>
  <c r="CB31" i="2" s="1"/>
  <c r="BY32" i="2"/>
  <c r="CD32" i="2" s="1"/>
  <c r="BT32" i="2" a="1"/>
  <c r="BT32" i="2" s="1"/>
  <c r="BS32" i="2"/>
  <c r="BR33" i="2"/>
  <c r="BW33" i="2" s="1"/>
  <c r="BV32" i="2" a="1"/>
  <c r="BV32" i="2" s="1"/>
  <c r="BU32" i="2" a="1"/>
  <c r="BU32" i="2" s="1"/>
  <c r="CG30" i="2"/>
  <c r="CI30" i="2" a="1"/>
  <c r="CI30" i="2" s="1"/>
  <c r="CH30" i="2" a="1"/>
  <c r="CH30" i="2" s="1"/>
  <c r="CJ30" i="2" a="1"/>
  <c r="CJ30" i="2" s="1"/>
  <c r="CF31" i="2"/>
  <c r="CK31" i="2" s="1"/>
  <c r="CA32" i="2" l="1" a="1"/>
  <c r="CA32" i="2" s="1"/>
  <c r="BZ32" i="2"/>
  <c r="CC32" i="2" a="1"/>
  <c r="CC32" i="2" s="1"/>
  <c r="CB32" i="2" a="1"/>
  <c r="CB32" i="2" s="1"/>
  <c r="BY33" i="2"/>
  <c r="CD33" i="2" s="1"/>
  <c r="BT33" i="2" a="1"/>
  <c r="BT33" i="2" s="1"/>
  <c r="BS33" i="2"/>
  <c r="BR34" i="2"/>
  <c r="BW34" i="2" s="1"/>
  <c r="BV33" i="2" a="1"/>
  <c r="BV33" i="2" s="1"/>
  <c r="BU33" i="2" a="1"/>
  <c r="BU33" i="2" s="1"/>
  <c r="CG31" i="2"/>
  <c r="CF32" i="2"/>
  <c r="CK32" i="2" s="1"/>
  <c r="CJ31" i="2" a="1"/>
  <c r="CJ31" i="2" s="1"/>
  <c r="CI31" i="2" a="1"/>
  <c r="CI31" i="2" s="1"/>
  <c r="CH31" i="2" a="1"/>
  <c r="CH31" i="2" s="1"/>
  <c r="BN34" i="2" a="1"/>
  <c r="BN34" i="2" s="1"/>
  <c r="BM34" i="2" a="1"/>
  <c r="BM34" i="2" s="1"/>
  <c r="BL34" i="2"/>
  <c r="BO34" i="2" a="1"/>
  <c r="BO34" i="2" s="1"/>
  <c r="BU34" i="2" l="1" a="1"/>
  <c r="BU34" i="2" s="1"/>
  <c r="BT34" i="2" a="1"/>
  <c r="BT34" i="2" s="1"/>
  <c r="BS34" i="2"/>
  <c r="BV34" i="2" a="1"/>
  <c r="BV34" i="2" s="1"/>
  <c r="CA33" i="2" a="1"/>
  <c r="CA33" i="2" s="1"/>
  <c r="BZ33" i="2"/>
  <c r="CC33" i="2" a="1"/>
  <c r="CC33" i="2" s="1"/>
  <c r="CB33" i="2" a="1"/>
  <c r="CB33" i="2" s="1"/>
  <c r="BY34" i="2"/>
  <c r="CH32" i="2" a="1"/>
  <c r="CH32" i="2" s="1"/>
  <c r="CG32" i="2"/>
  <c r="CF33" i="2"/>
  <c r="CK33" i="2" s="1"/>
  <c r="CJ32" i="2" a="1"/>
  <c r="CJ32" i="2" s="1"/>
  <c r="CI32" i="2" a="1"/>
  <c r="CI32" i="2" s="1"/>
  <c r="CH33" i="2" l="1" a="1"/>
  <c r="CH33" i="2" s="1"/>
  <c r="CG33" i="2"/>
  <c r="CF34" i="2"/>
  <c r="CK34" i="2" s="1"/>
  <c r="CJ33" i="2" a="1"/>
  <c r="CJ33" i="2" s="1"/>
  <c r="CI33" i="2" a="1"/>
  <c r="CI33" i="2" s="1"/>
  <c r="CB34" i="2" a="1"/>
  <c r="CB34" i="2" s="1"/>
  <c r="CA34" i="2" a="1"/>
  <c r="CA34" i="2" s="1"/>
  <c r="BZ34" i="2"/>
  <c r="CC34" i="2" a="1"/>
  <c r="CC34" i="2" s="1"/>
  <c r="CI34" i="2" l="1" a="1"/>
  <c r="CI34" i="2" s="1"/>
  <c r="CH34" i="2" a="1"/>
  <c r="CH34" i="2" s="1"/>
  <c r="CG34" i="2"/>
  <c r="CJ34" i="2" a="1"/>
  <c r="CJ3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tc={E317E6D4-A562-4D19-A47D-1157B32A81C4}</author>
    <author>tc={115885A4-9B28-465E-BE2C-67B68BA010AE}</author>
  </authors>
  <commentList>
    <comment ref="A1" authorId="0" shapeId="0" xr:uid="{E317E6D4-A562-4D19-A47D-1157B32A81C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Sur cette colonne, il y a une mise en forme conditionnelle qui affiche les matricules en double en rouge. Pour que le tableau de bord fonctionne, il ne faut pas de doublons dans cette colonne.</t>
      </text>
    </comment>
    <comment ref="E1" authorId="1" shapeId="0" xr:uid="{115885A4-9B28-465E-BE2C-67B68BA010A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L’âge se calcul tout seul sur la base de la date du jour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<sst xmlns="http://schemas.openxmlformats.org/spreadsheetml/2006/main" count="859" uniqueCount="556">
  <si>
    <t>Légende :</t>
  </si>
  <si>
    <t>Vacances</t>
  </si>
  <si>
    <t>Colonne 1 : matin, colonne 2 aprem'</t>
  </si>
  <si>
    <t xml:space="preserve"> </t>
  </si>
  <si>
    <t>Année</t>
  </si>
  <si>
    <t>Nom_férié</t>
  </si>
  <si>
    <t>Date_ferie</t>
  </si>
  <si>
    <t>Nom congés</t>
  </si>
  <si>
    <t>Date début</t>
  </si>
  <si>
    <t>Date fin</t>
  </si>
  <si>
    <t>Zone</t>
  </si>
  <si>
    <t>Jour de l'an</t>
  </si>
  <si>
    <t>A</t>
  </si>
  <si>
    <t>Pâques</t>
  </si>
  <si>
    <t>B</t>
  </si>
  <si>
    <t>Lundi de Pâques</t>
  </si>
  <si>
    <t>C</t>
  </si>
  <si>
    <t>Fête du travail</t>
  </si>
  <si>
    <t>Armistice 39/45</t>
  </si>
  <si>
    <t>Ascension</t>
  </si>
  <si>
    <t>Pentecôte</t>
  </si>
  <si>
    <t>Lundi de Pentecôte</t>
  </si>
  <si>
    <t>Fête Nationale</t>
  </si>
  <si>
    <t>Assomption</t>
  </si>
  <si>
    <t>Toussaint</t>
  </si>
  <si>
    <t>Armistice 14/18</t>
  </si>
  <si>
    <t>Noël</t>
  </si>
  <si>
    <t>Vacances d'hiver 2022</t>
  </si>
  <si>
    <t>Vacances de printemps 2022</t>
  </si>
  <si>
    <t>Grandes vacances 2022</t>
  </si>
  <si>
    <t>Vacances de la Toussaint 2022</t>
  </si>
  <si>
    <t>Vacances de Noël 2022</t>
  </si>
  <si>
    <t>Vacances d'hiver 2023</t>
  </si>
  <si>
    <t>Vacances de printemps 2023</t>
  </si>
  <si>
    <t>Grandes vacances 2023</t>
  </si>
  <si>
    <t>Vacances de la Toussaint 2023</t>
  </si>
  <si>
    <t>Vacances de Noël 2023</t>
  </si>
  <si>
    <t>Vacances d'hiver 2024</t>
  </si>
  <si>
    <t>Vacances de printemps 2024</t>
  </si>
  <si>
    <t>Grandes vacances 2024</t>
  </si>
  <si>
    <t>a confirmer</t>
  </si>
  <si>
    <t>Zone B : Marseille, Nantes, Strasbourg, Tours</t>
  </si>
  <si>
    <t>Zone A : Lyon, Bordeaux, Grenoble, Poitiers</t>
  </si>
  <si>
    <t>Zone C : Paris, Montpellier, Toulouse</t>
  </si>
  <si>
    <t>Vacances de la Toussaint 2024</t>
  </si>
  <si>
    <t>Vacances de Noël 2024</t>
  </si>
  <si>
    <t>Vacances d'hiver 2025</t>
  </si>
  <si>
    <t>Vacances de printemps 2025</t>
  </si>
  <si>
    <t>Grandes vacances 2025</t>
  </si>
  <si>
    <t>Vacances de la Toussaint 2025</t>
  </si>
  <si>
    <t>Vacances de Noël 2025</t>
  </si>
  <si>
    <t>Vacances d'hiver 2026</t>
  </si>
  <si>
    <t>Vacances de printemps 2026</t>
  </si>
  <si>
    <t>Grandes vacances 2026</t>
  </si>
  <si>
    <t>Vacances de la Toussaint 2026</t>
  </si>
  <si>
    <t>Vacances de Noël 2026</t>
  </si>
  <si>
    <t>Vacances d'hiver 2027</t>
  </si>
  <si>
    <t>Vacances de printemps 2027</t>
  </si>
  <si>
    <t>Grandes vacances 2027</t>
  </si>
  <si>
    <t>sam</t>
  </si>
  <si>
    <t>lun</t>
  </si>
  <si>
    <t>Week-end</t>
  </si>
  <si>
    <t>Jour férié</t>
  </si>
  <si>
    <t>mar</t>
  </si>
  <si>
    <t>Aujourd'hui</t>
  </si>
  <si>
    <t>Jours fériés</t>
  </si>
  <si>
    <t>Vacances scolaires</t>
  </si>
  <si>
    <t>Matricule</t>
  </si>
  <si>
    <t>Nom</t>
  </si>
  <si>
    <t>Prénom</t>
  </si>
  <si>
    <t>Date de naissance</t>
  </si>
  <si>
    <t>GOLO</t>
  </si>
  <si>
    <t>Henri</t>
  </si>
  <si>
    <t>PANSEMENT</t>
  </si>
  <si>
    <t>Amédée</t>
  </si>
  <si>
    <t>GATIF</t>
  </si>
  <si>
    <t>Renée</t>
  </si>
  <si>
    <t>TALUILE</t>
  </si>
  <si>
    <t>Thomas</t>
  </si>
  <si>
    <t>LATINE</t>
  </si>
  <si>
    <t>Oscar</t>
  </si>
  <si>
    <t>CÉLÈRE</t>
  </si>
  <si>
    <t>Jacques</t>
  </si>
  <si>
    <t>MICHEL</t>
  </si>
  <si>
    <t>Lamer</t>
  </si>
  <si>
    <t>HUNBUT</t>
  </si>
  <si>
    <t>Jimmy</t>
  </si>
  <si>
    <t>CATHY</t>
  </si>
  <si>
    <t>Pizzi</t>
  </si>
  <si>
    <t>FASOL</t>
  </si>
  <si>
    <t>Rémi</t>
  </si>
  <si>
    <t>LEGAZON</t>
  </si>
  <si>
    <t>Gaston</t>
  </si>
  <si>
    <t>VERROU</t>
  </si>
  <si>
    <t>Emile</t>
  </si>
  <si>
    <t>DEBOUT</t>
  </si>
  <si>
    <t>Etienne</t>
  </si>
  <si>
    <t>VOIRIEN</t>
  </si>
  <si>
    <t>Annie</t>
  </si>
  <si>
    <t>DANLO</t>
  </si>
  <si>
    <t>Geoffroy</t>
  </si>
  <si>
    <t>COUDEPINCEAU</t>
  </si>
  <si>
    <t>Justin</t>
  </si>
  <si>
    <t>SASPRONONCE</t>
  </si>
  <si>
    <t>Come</t>
  </si>
  <si>
    <t>GOUDI</t>
  </si>
  <si>
    <t>Bibi</t>
  </si>
  <si>
    <t>PRENTOUT</t>
  </si>
  <si>
    <t>Emma</t>
  </si>
  <si>
    <t>TAMON-TRALOR</t>
  </si>
  <si>
    <t>Jeremy</t>
  </si>
  <si>
    <t>ATTAN</t>
  </si>
  <si>
    <t>Charles</t>
  </si>
  <si>
    <t>SINSONBOT</t>
  </si>
  <si>
    <t>EDDA</t>
  </si>
  <si>
    <t>Thérèse</t>
  </si>
  <si>
    <t>DON</t>
  </si>
  <si>
    <t>Guy</t>
  </si>
  <si>
    <t>PAFEMAL</t>
  </si>
  <si>
    <t>CHESSOI</t>
  </si>
  <si>
    <t>DETAILLE</t>
  </si>
  <si>
    <t>Pierre</t>
  </si>
  <si>
    <t>BODIN</t>
  </si>
  <si>
    <t>Nadine</t>
  </si>
  <si>
    <t>BONFRE</t>
  </si>
  <si>
    <t>Guillaume</t>
  </si>
  <si>
    <t>BONNET</t>
  </si>
  <si>
    <t>Nathalie</t>
  </si>
  <si>
    <t>BORNE</t>
  </si>
  <si>
    <t>Wahiba</t>
  </si>
  <si>
    <t>BOSMON</t>
  </si>
  <si>
    <t>Marine</t>
  </si>
  <si>
    <t>BOUDA</t>
  </si>
  <si>
    <t>Kevin</t>
  </si>
  <si>
    <t>BOULIO</t>
  </si>
  <si>
    <t>Florent</t>
  </si>
  <si>
    <t>BOURRAND</t>
  </si>
  <si>
    <t>Gilles</t>
  </si>
  <si>
    <t>BOUTY</t>
  </si>
  <si>
    <t>Arthur</t>
  </si>
  <si>
    <t>BRASSEUR</t>
  </si>
  <si>
    <t>BRIERE</t>
  </si>
  <si>
    <t>Jean-Charles</t>
  </si>
  <si>
    <t>BROSSY</t>
  </si>
  <si>
    <t>Romain</t>
  </si>
  <si>
    <t>BRUGIROUX</t>
  </si>
  <si>
    <t>Clement</t>
  </si>
  <si>
    <t>BRUNET</t>
  </si>
  <si>
    <t>Vincent</t>
  </si>
  <si>
    <t>CAFFARD</t>
  </si>
  <si>
    <t>Brigitte</t>
  </si>
  <si>
    <t>CANCE</t>
  </si>
  <si>
    <t>Nicholas</t>
  </si>
  <si>
    <t>CANTE</t>
  </si>
  <si>
    <t>Herve</t>
  </si>
  <si>
    <t>CARDENAS CORDOVA</t>
  </si>
  <si>
    <t>Nicolas</t>
  </si>
  <si>
    <t>CARRIERE</t>
  </si>
  <si>
    <t>Mathieu</t>
  </si>
  <si>
    <t>CASTANO</t>
  </si>
  <si>
    <t>Christophe</t>
  </si>
  <si>
    <t>CATTIN</t>
  </si>
  <si>
    <t>Jean-Marc</t>
  </si>
  <si>
    <t>CAYUELA</t>
  </si>
  <si>
    <t>Leon</t>
  </si>
  <si>
    <t>CELESTI</t>
  </si>
  <si>
    <t>Shun-King</t>
  </si>
  <si>
    <t>CEVAER</t>
  </si>
  <si>
    <t>Flavian</t>
  </si>
  <si>
    <t>CHAMROEN</t>
  </si>
  <si>
    <t>Yves</t>
  </si>
  <si>
    <t>CHAPUIS</t>
  </si>
  <si>
    <t>Wilfried</t>
  </si>
  <si>
    <t>CHARBONNIER</t>
  </si>
  <si>
    <t>Sylvain</t>
  </si>
  <si>
    <t>CHARPENTIER</t>
  </si>
  <si>
    <t>Hao</t>
  </si>
  <si>
    <t>CHATARD</t>
  </si>
  <si>
    <t>Bruno</t>
  </si>
  <si>
    <t>CHEN</t>
  </si>
  <si>
    <t>Farah</t>
  </si>
  <si>
    <t>CHEVALIER</t>
  </si>
  <si>
    <t>Dylan</t>
  </si>
  <si>
    <t>CHOKOR</t>
  </si>
  <si>
    <t>Aurelie</t>
  </si>
  <si>
    <t>CLAUDE</t>
  </si>
  <si>
    <t>CLEUET</t>
  </si>
  <si>
    <t>Jonathan</t>
  </si>
  <si>
    <t>CORBELIN</t>
  </si>
  <si>
    <t>CORTINOVIS</t>
  </si>
  <si>
    <t>Tingting</t>
  </si>
  <si>
    <t>COUTEAU</t>
  </si>
  <si>
    <t>Vanessa</t>
  </si>
  <si>
    <t>CUI</t>
  </si>
  <si>
    <t>DACRUZ</t>
  </si>
  <si>
    <t>Celine</t>
  </si>
  <si>
    <t>DALLE</t>
  </si>
  <si>
    <t>Valentin</t>
  </si>
  <si>
    <t>DARTOIS</t>
  </si>
  <si>
    <t>Niels</t>
  </si>
  <si>
    <t>DAUGAN</t>
  </si>
  <si>
    <t>Axel</t>
  </si>
  <si>
    <t>DE BARBANSON</t>
  </si>
  <si>
    <t>Corentin</t>
  </si>
  <si>
    <t>DE SOUSA</t>
  </si>
  <si>
    <t>Maryline</t>
  </si>
  <si>
    <t>DECHOMET</t>
  </si>
  <si>
    <t>Jeremie</t>
  </si>
  <si>
    <t>DELAHAYS</t>
  </si>
  <si>
    <t>Stephanie</t>
  </si>
  <si>
    <t>DENTAN</t>
  </si>
  <si>
    <t>Delphine</t>
  </si>
  <si>
    <t>DESMARIS</t>
  </si>
  <si>
    <t>Steeve</t>
  </si>
  <si>
    <t>DEVIN</t>
  </si>
  <si>
    <t>Aurele</t>
  </si>
  <si>
    <t>DOPPLER</t>
  </si>
  <si>
    <t>DOUSSELIN</t>
  </si>
  <si>
    <t>Maxime</t>
  </si>
  <si>
    <t>DUC</t>
  </si>
  <si>
    <t>Julie</t>
  </si>
  <si>
    <t>DUCOROY</t>
  </si>
  <si>
    <t>Jean-Francois</t>
  </si>
  <si>
    <t>DUISIT</t>
  </si>
  <si>
    <t>Patricia</t>
  </si>
  <si>
    <t>DURAND</t>
  </si>
  <si>
    <t>Marc</t>
  </si>
  <si>
    <t>DUROSEAU-RITZ</t>
  </si>
  <si>
    <t>Mostafa</t>
  </si>
  <si>
    <t>DUTOO</t>
  </si>
  <si>
    <t>Pierre Yves</t>
  </si>
  <si>
    <t>EL BARRAK</t>
  </si>
  <si>
    <t>Enzo</t>
  </si>
  <si>
    <t>EYNARD</t>
  </si>
  <si>
    <t>Chao</t>
  </si>
  <si>
    <t>FABRE</t>
  </si>
  <si>
    <t>Theo</t>
  </si>
  <si>
    <t>FANG</t>
  </si>
  <si>
    <t>Pascal</t>
  </si>
  <si>
    <t>FAURE VINCENT</t>
  </si>
  <si>
    <t>Lucas</t>
  </si>
  <si>
    <t>FELICI</t>
  </si>
  <si>
    <t>Fabien</t>
  </si>
  <si>
    <t>FILLANCQ</t>
  </si>
  <si>
    <t>Brice</t>
  </si>
  <si>
    <t>FLAMENT</t>
  </si>
  <si>
    <t>Mawuli</t>
  </si>
  <si>
    <t>FLORES</t>
  </si>
  <si>
    <t>Anais</t>
  </si>
  <si>
    <t>FOLLITSE</t>
  </si>
  <si>
    <t>Pierre Etienne</t>
  </si>
  <si>
    <t>FORAT</t>
  </si>
  <si>
    <t>FOUCARD</t>
  </si>
  <si>
    <t>FOURNIER</t>
  </si>
  <si>
    <t>Anthony</t>
  </si>
  <si>
    <t>FRELIN</t>
  </si>
  <si>
    <t>FRITZ</t>
  </si>
  <si>
    <t>Damien</t>
  </si>
  <si>
    <t>GACHON</t>
  </si>
  <si>
    <t>Stephane</t>
  </si>
  <si>
    <t>GAGNIERE</t>
  </si>
  <si>
    <t>Marius</t>
  </si>
  <si>
    <t>GANDOLFO</t>
  </si>
  <si>
    <t>GARDIES</t>
  </si>
  <si>
    <t>Laurence</t>
  </si>
  <si>
    <t>GARTNER</t>
  </si>
  <si>
    <t>Foulques</t>
  </si>
  <si>
    <t>GAUVENET MARTIN</t>
  </si>
  <si>
    <t>Lucie</t>
  </si>
  <si>
    <t>GERAUD</t>
  </si>
  <si>
    <t>GERVAIS</t>
  </si>
  <si>
    <t>Angele</t>
  </si>
  <si>
    <t>GIMENEZ</t>
  </si>
  <si>
    <t>Jean Michel</t>
  </si>
  <si>
    <t>GIRAUD</t>
  </si>
  <si>
    <t>Joanne</t>
  </si>
  <si>
    <t>GODARD</t>
  </si>
  <si>
    <t>Emilie</t>
  </si>
  <si>
    <t>GOUAILLIER</t>
  </si>
  <si>
    <t>Loic</t>
  </si>
  <si>
    <t>GRANDGIRARD</t>
  </si>
  <si>
    <t>GREINER</t>
  </si>
  <si>
    <t>GRINFELD</t>
  </si>
  <si>
    <t>GUEHRIA</t>
  </si>
  <si>
    <t>Eric</t>
  </si>
  <si>
    <t>GUICHAOUA</t>
  </si>
  <si>
    <t>Patrick</t>
  </si>
  <si>
    <t>GUIN</t>
  </si>
  <si>
    <t>Choughi</t>
  </si>
  <si>
    <t>GUYARD</t>
  </si>
  <si>
    <t>David</t>
  </si>
  <si>
    <t>HALITIM</t>
  </si>
  <si>
    <t>Samuel</t>
  </si>
  <si>
    <t>HAMON</t>
  </si>
  <si>
    <t>HENNUYER</t>
  </si>
  <si>
    <t>Mikael</t>
  </si>
  <si>
    <t>HERVE</t>
  </si>
  <si>
    <t>Remi</t>
  </si>
  <si>
    <t>HOUDU</t>
  </si>
  <si>
    <t>HOULLIER</t>
  </si>
  <si>
    <t>Jean</t>
  </si>
  <si>
    <t>HUSSER</t>
  </si>
  <si>
    <t>Marina</t>
  </si>
  <si>
    <t>ISAYCHIKOVA</t>
  </si>
  <si>
    <t>Francois</t>
  </si>
  <si>
    <t>JACQUINOT</t>
  </si>
  <si>
    <t>JAMON</t>
  </si>
  <si>
    <t>Hamdi</t>
  </si>
  <si>
    <t>JARRY</t>
  </si>
  <si>
    <t>Rui</t>
  </si>
  <si>
    <t>JEBALI</t>
  </si>
  <si>
    <t>JIA</t>
  </si>
  <si>
    <t>JOUAN</t>
  </si>
  <si>
    <t>Leila</t>
  </si>
  <si>
    <t>JOUVE</t>
  </si>
  <si>
    <t>Sami</t>
  </si>
  <si>
    <t>JULIEN</t>
  </si>
  <si>
    <t>KASBI</t>
  </si>
  <si>
    <t>Danielle</t>
  </si>
  <si>
    <t>KEO</t>
  </si>
  <si>
    <t>Jean-Denis</t>
  </si>
  <si>
    <t>KOM YOUBI</t>
  </si>
  <si>
    <t>Dorota</t>
  </si>
  <si>
    <t>KREISS</t>
  </si>
  <si>
    <t>KURZAWINSKA</t>
  </si>
  <si>
    <t>LACROIX-DURANT</t>
  </si>
  <si>
    <t>Dimitri</t>
  </si>
  <si>
    <t>LAINTE</t>
  </si>
  <si>
    <t>Barbara</t>
  </si>
  <si>
    <t>LANQUETIN</t>
  </si>
  <si>
    <t>Marie Anne</t>
  </si>
  <si>
    <t>LAUNIAU</t>
  </si>
  <si>
    <t>Sebastien</t>
  </si>
  <si>
    <t>LAURETTE</t>
  </si>
  <si>
    <t>LAVY</t>
  </si>
  <si>
    <t>Valerian</t>
  </si>
  <si>
    <t>LE BROUDER</t>
  </si>
  <si>
    <t>Penelope</t>
  </si>
  <si>
    <t>LE CLANCHE</t>
  </si>
  <si>
    <t>Alexandre</t>
  </si>
  <si>
    <t>LE DAIN</t>
  </si>
  <si>
    <t>Jocelyn</t>
  </si>
  <si>
    <t>LE GUEVEL</t>
  </si>
  <si>
    <t>Olivier</t>
  </si>
  <si>
    <t>LE MAITRE</t>
  </si>
  <si>
    <t>LEBLANC</t>
  </si>
  <si>
    <t>Adeline</t>
  </si>
  <si>
    <t>LEDEE</t>
  </si>
  <si>
    <t>LEGAT</t>
  </si>
  <si>
    <t>LEHAUT</t>
  </si>
  <si>
    <t>Matthieu</t>
  </si>
  <si>
    <t>LEROY</t>
  </si>
  <si>
    <t>LHOMMEAU</t>
  </si>
  <si>
    <t>LINDET</t>
  </si>
  <si>
    <t>Sammy</t>
  </si>
  <si>
    <t>LOPIN</t>
  </si>
  <si>
    <t>Christelle</t>
  </si>
  <si>
    <t>LOUDIYI</t>
  </si>
  <si>
    <t>Li</t>
  </si>
  <si>
    <t>LUCAS</t>
  </si>
  <si>
    <t>MA</t>
  </si>
  <si>
    <t>MAHAUX</t>
  </si>
  <si>
    <t>Abishak</t>
  </si>
  <si>
    <t>MALASIEWICZ</t>
  </si>
  <si>
    <t>MALLUWA WADUGE</t>
  </si>
  <si>
    <t>MANETTA</t>
  </si>
  <si>
    <t>MARCEROU</t>
  </si>
  <si>
    <t>MARIE</t>
  </si>
  <si>
    <t>Antoine</t>
  </si>
  <si>
    <t>MARTIN</t>
  </si>
  <si>
    <t>MARTINOT</t>
  </si>
  <si>
    <t>MASO</t>
  </si>
  <si>
    <t>MAST</t>
  </si>
  <si>
    <t>Aymen</t>
  </si>
  <si>
    <t>MATHOUL</t>
  </si>
  <si>
    <t>MEJRI</t>
  </si>
  <si>
    <t>MERLIN</t>
  </si>
  <si>
    <t>Joe</t>
  </si>
  <si>
    <t>MILAN CHARTOUNI</t>
  </si>
  <si>
    <t>Gregory</t>
  </si>
  <si>
    <t>MOHAMED SOULTANE</t>
  </si>
  <si>
    <t>Pauline</t>
  </si>
  <si>
    <t>MONOT</t>
  </si>
  <si>
    <t>Gael</t>
  </si>
  <si>
    <t>MONTMAYEUR</t>
  </si>
  <si>
    <t>Hedy</t>
  </si>
  <si>
    <t>MORIN</t>
  </si>
  <si>
    <t>MOUSSAOUI</t>
  </si>
  <si>
    <t>Muigni Hazi</t>
  </si>
  <si>
    <t>MUNCH</t>
  </si>
  <si>
    <t>Leandro</t>
  </si>
  <si>
    <t>MZE</t>
  </si>
  <si>
    <t>Hugo</t>
  </si>
  <si>
    <t>NASCIMENTO GONCALVES DE ARAUJO</t>
  </si>
  <si>
    <t>Le Duc Tan</t>
  </si>
  <si>
    <t>NEUTELINGS</t>
  </si>
  <si>
    <t>Thibault</t>
  </si>
  <si>
    <t>NGUYEN</t>
  </si>
  <si>
    <t>NOILLY</t>
  </si>
  <si>
    <t>Nassim</t>
  </si>
  <si>
    <t>OLIVE</t>
  </si>
  <si>
    <t>OUAZZANI TOUHAMI</t>
  </si>
  <si>
    <t>PAGEAU</t>
  </si>
  <si>
    <t>Margaux</t>
  </si>
  <si>
    <t>PARISSE</t>
  </si>
  <si>
    <t>PASQUALI</t>
  </si>
  <si>
    <t>PAYRE</t>
  </si>
  <si>
    <t>PERON</t>
  </si>
  <si>
    <t>PERRIOT</t>
  </si>
  <si>
    <t>Julien</t>
  </si>
  <si>
    <t>PERROUDON</t>
  </si>
  <si>
    <t>Federico</t>
  </si>
  <si>
    <t>PETITPERRIN</t>
  </si>
  <si>
    <t>Amaury</t>
  </si>
  <si>
    <t>PIAI</t>
  </si>
  <si>
    <t>PICHAT</t>
  </si>
  <si>
    <t>Leo</t>
  </si>
  <si>
    <t>PIERRON MICHAUD</t>
  </si>
  <si>
    <t>Benjamin</t>
  </si>
  <si>
    <t>PIOVESAN</t>
  </si>
  <si>
    <t>PLANTIER</t>
  </si>
  <si>
    <t>PONT</t>
  </si>
  <si>
    <t>Justine</t>
  </si>
  <si>
    <t>POUDOULEC</t>
  </si>
  <si>
    <t>POYARD</t>
  </si>
  <si>
    <t>PUPIER</t>
  </si>
  <si>
    <t>RAKOTONIRINA</t>
  </si>
  <si>
    <t>RAMEY</t>
  </si>
  <si>
    <t>REDON</t>
  </si>
  <si>
    <t>REIGNAT</t>
  </si>
  <si>
    <t>Guilhem</t>
  </si>
  <si>
    <t>REYMONDET</t>
  </si>
  <si>
    <t>RIBALDONE</t>
  </si>
  <si>
    <t>RIPOCHE</t>
  </si>
  <si>
    <t>ROBBE</t>
  </si>
  <si>
    <t>Quentin</t>
  </si>
  <si>
    <t>ROLIN</t>
  </si>
  <si>
    <t>Cedric</t>
  </si>
  <si>
    <t>ROS</t>
  </si>
  <si>
    <t>Diego</t>
  </si>
  <si>
    <t>ROUGEAUX</t>
  </si>
  <si>
    <t>Laurent</t>
  </si>
  <si>
    <t>ROUSSEL</t>
  </si>
  <si>
    <t>Mathias</t>
  </si>
  <si>
    <t>ROUX</t>
  </si>
  <si>
    <t>RUELLE</t>
  </si>
  <si>
    <t>Mohamed</t>
  </si>
  <si>
    <t>SALHI</t>
  </si>
  <si>
    <t>SARI</t>
  </si>
  <si>
    <t>Jerome</t>
  </si>
  <si>
    <t>SAUVEE</t>
  </si>
  <si>
    <t>Alain</t>
  </si>
  <si>
    <t>SEGARD</t>
  </si>
  <si>
    <t>Lotfi Soufiane</t>
  </si>
  <si>
    <t>SENECLAUZE</t>
  </si>
  <si>
    <t>Cindy</t>
  </si>
  <si>
    <t>SETTOUTI</t>
  </si>
  <si>
    <t>Shary</t>
  </si>
  <si>
    <t>SILVA MORI</t>
  </si>
  <si>
    <t>SINGH</t>
  </si>
  <si>
    <t>Hanna</t>
  </si>
  <si>
    <t>SIPAHIMALANI</t>
  </si>
  <si>
    <t>Audrey</t>
  </si>
  <si>
    <t>SKOROMNA</t>
  </si>
  <si>
    <t>SOTO</t>
  </si>
  <si>
    <t>Jin</t>
  </si>
  <si>
    <t>STEPHAN</t>
  </si>
  <si>
    <t>Valerie</t>
  </si>
  <si>
    <t>SUN</t>
  </si>
  <si>
    <t>Juliette</t>
  </si>
  <si>
    <t>SZULEWICZ</t>
  </si>
  <si>
    <t>Bingxin</t>
  </si>
  <si>
    <t>TAILLANDIER</t>
  </si>
  <si>
    <t>Kovalin</t>
  </si>
  <si>
    <t>TANG</t>
  </si>
  <si>
    <t>Ophelie</t>
  </si>
  <si>
    <t>THULLIER</t>
  </si>
  <si>
    <t>TRANNOIS</t>
  </si>
  <si>
    <t>Davy</t>
  </si>
  <si>
    <t>TREMEY</t>
  </si>
  <si>
    <t>TRICHANH</t>
  </si>
  <si>
    <t>Dorian</t>
  </si>
  <si>
    <t>TROUCHET</t>
  </si>
  <si>
    <t>TURBA</t>
  </si>
  <si>
    <t>URVOY</t>
  </si>
  <si>
    <t>Benoit</t>
  </si>
  <si>
    <t>VALOUR</t>
  </si>
  <si>
    <t>Magali</t>
  </si>
  <si>
    <t>VANDEPUTTE</t>
  </si>
  <si>
    <t>VANGKEOSAY</t>
  </si>
  <si>
    <t>Philippe</t>
  </si>
  <si>
    <t>VASSEUR</t>
  </si>
  <si>
    <t>VEROT</t>
  </si>
  <si>
    <t>VEZIAN</t>
  </si>
  <si>
    <t>VILLEBRUN</t>
  </si>
  <si>
    <t>Christine</t>
  </si>
  <si>
    <t>VIRLOUVET</t>
  </si>
  <si>
    <t>Adrien</t>
  </si>
  <si>
    <t>VOILIN</t>
  </si>
  <si>
    <t>Doha</t>
  </si>
  <si>
    <t>WACH</t>
  </si>
  <si>
    <t>WIDADI</t>
  </si>
  <si>
    <t>WYSS</t>
  </si>
  <si>
    <t>YVRARD</t>
  </si>
  <si>
    <t>Aude</t>
  </si>
  <si>
    <t>ZEGHDAOUI</t>
  </si>
  <si>
    <t>ZIMMERMANN</t>
  </si>
  <si>
    <t>CAUCHY</t>
  </si>
  <si>
    <t>Robin</t>
  </si>
  <si>
    <t>GUILLIET</t>
  </si>
  <si>
    <t>Noemie</t>
  </si>
  <si>
    <t>STEHLE</t>
  </si>
  <si>
    <t>Ioannis</t>
  </si>
  <si>
    <t>Âge</t>
  </si>
  <si>
    <t>Mois</t>
  </si>
  <si>
    <t>Jour</t>
  </si>
  <si>
    <t>Nombre d'anniversaire(s)</t>
  </si>
  <si>
    <t>Nom Prénom Matricule</t>
  </si>
  <si>
    <t>Num</t>
  </si>
  <si>
    <t>Nb</t>
  </si>
  <si>
    <t xml:space="preserve">   Nom, Prénom et matricule</t>
  </si>
  <si>
    <t>Notice</t>
  </si>
  <si>
    <t>Etape 1</t>
  </si>
  <si>
    <t>Supprimer les données fictives.</t>
  </si>
  <si>
    <r>
      <t xml:space="preserve">Ensuite, clic droit </t>
    </r>
    <r>
      <rPr>
        <i/>
        <sz val="11"/>
        <color theme="5" tint="0.39997558519241921"/>
        <rFont val="Calibri"/>
        <family val="2"/>
        <scheme val="minor"/>
      </rPr>
      <t>sur la selection</t>
    </r>
    <r>
      <rPr>
        <sz val="11"/>
        <color theme="5" tint="0.39997558519241921"/>
        <rFont val="Calibri"/>
        <family val="2"/>
        <scheme val="minor"/>
      </rPr>
      <t xml:space="preserve"> / Supprimer / Lignes de tableau.</t>
    </r>
  </si>
  <si>
    <t>Etape 2</t>
  </si>
  <si>
    <t>Etape 3</t>
  </si>
  <si>
    <t>Contrôler vos données.</t>
  </si>
  <si>
    <t xml:space="preserve">A l'aide des filtres de chaque colonne, vérifier que : </t>
  </si>
  <si>
    <t xml:space="preserve">     -  Vous n'avez pas de doublons (les matricules en doubles apparaissent automatiquement en rouge).</t>
  </si>
  <si>
    <t xml:space="preserve">     -  Les données sont harmonieuses.</t>
  </si>
  <si>
    <t xml:space="preserve">     -  Aucune colonne ne contient du vide.</t>
  </si>
  <si>
    <t>C'est prêt !</t>
  </si>
  <si>
    <r>
      <t xml:space="preserve">Vous souhaitez vous former </t>
    </r>
    <r>
      <rPr>
        <sz val="11"/>
        <color theme="7"/>
        <rFont val="Calibri"/>
        <family val="2"/>
        <scheme val="minor"/>
      </rPr>
      <t>à la construction de tableaux de bord RH, directement sur vos données ? C'est mon métier.</t>
    </r>
  </si>
  <si>
    <t xml:space="preserve">Contactez-moi pour échanger sur votre projet : </t>
  </si>
  <si>
    <t>laurent@ll-cf.fr</t>
  </si>
  <si>
    <t>A propos</t>
  </si>
  <si>
    <r>
      <t xml:space="preserve">Je suis </t>
    </r>
    <r>
      <rPr>
        <b/>
        <sz val="11"/>
        <color rgb="FF263D68"/>
        <rFont val="Calibri"/>
        <family val="2"/>
        <scheme val="minor"/>
      </rPr>
      <t>Laurent LEROUX</t>
    </r>
    <r>
      <rPr>
        <sz val="11"/>
        <color rgb="FF263D68"/>
        <rFont val="Calibri"/>
        <family val="2"/>
        <scheme val="minor"/>
      </rPr>
      <t>, formateur et consultant RH passionné par le traitement, l'analyse et la valorsation des données.</t>
    </r>
  </si>
  <si>
    <t>J'espère qu'il vous donnera entière satisfaction.</t>
  </si>
  <si>
    <r>
      <t xml:space="preserve">Vous souhaitez travailler avec moi ? </t>
    </r>
    <r>
      <rPr>
        <sz val="11"/>
        <color rgb="FF263D68"/>
        <rFont val="Calibri"/>
        <family val="2"/>
        <scheme val="minor"/>
      </rPr>
      <t>Voici mes spécialités :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</si>
  <si>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Création d'outils RH sur Excel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</si>
  <si>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Réalisation de Tableaux de Bord sur Excel et Power BI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</si>
  <si>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Formations Excel et Power BI : sur-mesure et/ou sur vos données</t>
    </r>
  </si>
  <si>
    <r>
      <rPr>
        <sz val="11"/>
        <color rgb="FF00B0F0"/>
        <rFont val="Wingdings"/>
        <charset val="2"/>
      </rPr>
      <t>w</t>
    </r>
    <r>
      <rPr>
        <sz val="11"/>
        <color rgb="FF263D68"/>
        <rFont val="Calibri"/>
        <family val="2"/>
        <scheme val="minor"/>
      </rPr>
      <t xml:space="preserve"> Automatisation de l'import, du traitement et de la valorisation des données à l'aide de Power Query</t>
    </r>
  </si>
  <si>
    <r>
      <t>Laurent Leroux</t>
    </r>
    <r>
      <rPr>
        <sz val="11"/>
        <color rgb="FFE1A624"/>
        <rFont val="Arial"/>
        <family val="2"/>
      </rPr>
      <t xml:space="preserve"> - Conseil et Formation</t>
    </r>
  </si>
  <si>
    <t>Avis clients</t>
  </si>
  <si>
    <t>LinkedIn</t>
  </si>
  <si>
    <t>Catalogue de formations</t>
  </si>
  <si>
    <r>
      <t>Dans la feuille "</t>
    </r>
    <r>
      <rPr>
        <b/>
        <sz val="11"/>
        <color theme="5" tint="0.39997558519241921"/>
        <rFont val="Calibri"/>
        <family val="2"/>
        <scheme val="minor"/>
      </rPr>
      <t>Liste salariés</t>
    </r>
    <r>
      <rPr>
        <sz val="11"/>
        <color theme="5" tint="0.39997558519241921"/>
        <rFont val="Calibri"/>
        <family val="2"/>
        <scheme val="minor"/>
      </rPr>
      <t>", sélectionnez les données (sans les en-têtes) -&gt;  A</t>
    </r>
    <r>
      <rPr>
        <b/>
        <sz val="11"/>
        <color theme="5" tint="0.39997558519241921"/>
        <rFont val="Calibri"/>
        <family val="2"/>
        <scheme val="minor"/>
      </rPr>
      <t xml:space="preserve">2:H262 </t>
    </r>
    <r>
      <rPr>
        <sz val="11"/>
        <color theme="5" tint="0.39997558519241921"/>
        <rFont val="Calibri"/>
        <family val="2"/>
        <scheme val="minor"/>
      </rPr>
      <t>(raccourci clavier Ctrl + A).</t>
    </r>
  </si>
  <si>
    <r>
      <t xml:space="preserve">Insérer vos données </t>
    </r>
    <r>
      <rPr>
        <b/>
        <sz val="11"/>
        <color rgb="FF263D68"/>
        <rFont val="Calibri"/>
        <family val="2"/>
        <scheme val="minor"/>
      </rPr>
      <t xml:space="preserve">salariés </t>
    </r>
    <r>
      <rPr>
        <sz val="11"/>
        <color rgb="FF263D68"/>
        <rFont val="Calibri"/>
        <family val="2"/>
        <scheme val="minor"/>
      </rPr>
      <t>dans cette feuilles, dans les colonnes A à D. Matricule, Nom, Prénom, date de naissance.</t>
    </r>
  </si>
  <si>
    <t>Filtres</t>
  </si>
  <si>
    <t>Prochains anniversaires</t>
  </si>
  <si>
    <t>Les colonnes E à H se remplissent automatiquement avec des formules. Il ne faut rien coller ou écrire dedans.</t>
  </si>
  <si>
    <t>Consulter vos calendriers dans les feuilles dédiées.</t>
  </si>
  <si>
    <t>Si vous préférez que je conçoive votre tableau bord et l'installe chez vous, c'est également dans mon champs de compétences.</t>
  </si>
  <si>
    <t>J'ai conçu cet outil pour vous aider à fêter les anniversaires de vos collègues.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</si>
</sst>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m"/>
    <numFmt numFmtId="165" formatCode="ddd"/>
    <numFmt numFmtId="166" formatCode="d"/>
    <numFmt numFmtId="167" formatCode="_(&quot;€&quot;* #,##0.00_);_(&quot;€&quot;* \(#,##0.00\);_(&quot;€&quot;* &quot;-&quot;??_);_(@_)"/>
    <numFmt numFmtId="168" formatCode="#,##0\ &quot;€&quot;"/>
    <numFmt numFmtId="169" formatCode="ddd\ dd\ mmm\ yy"/>
    <numFmt numFmtId="170" formatCode="mmm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color rgb="FF7030A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Glacial Indifference"/>
      <family val="3"/>
    </font>
    <font>
      <b/>
      <sz val="22"/>
      <color theme="5" tint="0.39997558519241921"/>
      <name val="Glacial Indifference"/>
      <family val="3"/>
    </font>
    <font>
      <sz val="11"/>
      <color rgb="FF263D68"/>
      <name val="Calibri"/>
      <family val="2"/>
      <scheme val="minor"/>
    </font>
    <font>
      <b/>
      <u/>
      <sz val="11"/>
      <color rgb="FF263D68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i/>
      <sz val="11"/>
      <color theme="5" tint="0.39997558519241921"/>
      <name val="Calibri"/>
      <family val="2"/>
      <scheme val="minor"/>
    </font>
    <font>
      <b/>
      <sz val="11"/>
      <color rgb="FF263D68"/>
      <name val="Calibri"/>
      <family val="2"/>
      <scheme val="minor"/>
    </font>
    <font>
      <sz val="11"/>
      <color rgb="FF263D68"/>
      <name val="Wingdings"/>
      <charset val="2"/>
    </font>
    <font>
      <b/>
      <sz val="11"/>
      <color rgb="FF2DAFFF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u/>
      <sz val="11"/>
      <color theme="7"/>
      <name val="Calibri"/>
      <family val="2"/>
      <scheme val="minor"/>
    </font>
    <font>
      <b/>
      <sz val="22"/>
      <color theme="7"/>
      <name val="Glacial Indifference"/>
      <family val="3"/>
    </font>
    <font>
      <sz val="11"/>
      <color rgb="FF00B0F0"/>
      <name val="Wingdings"/>
      <charset val="2"/>
    </font>
    <font>
      <b/>
      <sz val="11"/>
      <color rgb="FF263D68"/>
      <name val="Arial"/>
      <family val="2"/>
    </font>
    <font>
      <sz val="11"/>
      <color rgb="FFE1A624"/>
      <name val="Arial"/>
      <family val="2"/>
    </font>
    <font>
      <u/>
      <sz val="11"/>
      <color theme="5"/>
      <name val="Calibri"/>
      <family val="2"/>
      <scheme val="minor"/>
    </font>
    <font>
      <b/>
      <sz val="14"/>
      <color theme="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E1A624"/>
      </left>
      <right/>
      <top style="thin">
        <color rgb="FFE1A624"/>
      </top>
      <bottom/>
      <diagonal/>
    </border>
    <border>
      <left/>
      <right/>
      <top style="thin">
        <color rgb="FFE1A624"/>
      </top>
      <bottom/>
      <diagonal/>
    </border>
    <border>
      <left/>
      <right style="thin">
        <color rgb="FFE1A624"/>
      </right>
      <top style="thin">
        <color rgb="FFE1A624"/>
      </top>
      <bottom/>
      <diagonal/>
    </border>
    <border>
      <left style="thin">
        <color rgb="FFE1A624"/>
      </left>
      <right/>
      <top/>
      <bottom/>
      <diagonal/>
    </border>
    <border>
      <left/>
      <right style="thin">
        <color rgb="FFE1A624"/>
      </right>
      <top/>
      <bottom/>
      <diagonal/>
    </border>
    <border>
      <left style="thin">
        <color rgb="FFE1A624"/>
      </left>
      <right/>
      <top/>
      <bottom style="thin">
        <color rgb="FFE1A624"/>
      </bottom>
      <diagonal/>
    </border>
    <border>
      <left/>
      <right/>
      <top/>
      <bottom style="thin">
        <color rgb="FFE1A624"/>
      </bottom>
      <diagonal/>
    </border>
    <border>
      <left/>
      <right style="thin">
        <color rgb="FFE1A624"/>
      </right>
      <top/>
      <bottom style="thin">
        <color rgb="FFE1A62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0" xfId="0" applyFont="1"/>
    <xf numFmtId="0" fontId="0" fillId="4" borderId="0" xfId="0" applyFill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14" fontId="6" fillId="0" borderId="0" xfId="0" applyNumberFormat="1" applyFont="1"/>
    <xf numFmtId="0" fontId="9" fillId="0" borderId="0" xfId="0" applyFont="1"/>
    <xf numFmtId="14" fontId="5" fillId="0" borderId="0" xfId="0" applyNumberFormat="1" applyFont="1" applyAlignment="1">
      <alignment horizontal="right"/>
    </xf>
    <xf numFmtId="168" fontId="5" fillId="0" borderId="0" xfId="2" applyNumberFormat="1" applyFont="1" applyAlignment="1"/>
    <xf numFmtId="0" fontId="10" fillId="0" borderId="0" xfId="0" applyFont="1" applyAlignment="1">
      <alignment horizontal="center"/>
    </xf>
    <xf numFmtId="0" fontId="11" fillId="0" borderId="0" xfId="0" applyFont="1"/>
    <xf numFmtId="14" fontId="6" fillId="0" borderId="0" xfId="0" applyNumberFormat="1" applyFont="1" applyAlignment="1">
      <alignment horizontal="right"/>
    </xf>
    <xf numFmtId="0" fontId="6" fillId="0" borderId="0" xfId="2" applyNumberFormat="1" applyFont="1" applyAlignment="1"/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14" fontId="11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15" fillId="0" borderId="0" xfId="0" applyNumberFormat="1" applyFont="1"/>
    <xf numFmtId="0" fontId="15" fillId="0" borderId="0" xfId="0" applyFont="1"/>
    <xf numFmtId="0" fontId="0" fillId="0" borderId="0" xfId="0" applyAlignment="1">
      <alignment horizontal="center" vertical="center" wrapText="1"/>
    </xf>
    <xf numFmtId="169" fontId="0" fillId="0" borderId="0" xfId="0" applyNumberFormat="1" applyAlignment="1">
      <alignment horizontal="center"/>
    </xf>
    <xf numFmtId="0" fontId="0" fillId="6" borderId="0" xfId="0" applyFill="1"/>
    <xf numFmtId="0" fontId="0" fillId="7" borderId="0" xfId="0" applyFill="1" applyAlignment="1">
      <alignment horizontal="right"/>
    </xf>
    <xf numFmtId="169" fontId="0" fillId="8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6" fontId="6" fillId="0" borderId="0" xfId="0" applyNumberFormat="1" applyFont="1"/>
    <xf numFmtId="0" fontId="6" fillId="0" borderId="0" xfId="0" applyFont="1" applyAlignment="1">
      <alignment horizontal="center"/>
    </xf>
    <xf numFmtId="165" fontId="6" fillId="0" borderId="0" xfId="0" applyNumberFormat="1" applyFo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7" fillId="0" borderId="0" xfId="0" applyFont="1"/>
    <xf numFmtId="0" fontId="19" fillId="5" borderId="0" xfId="0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0" fontId="18" fillId="9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/>
    </xf>
    <xf numFmtId="9" fontId="5" fillId="0" borderId="0" xfId="1" applyFont="1" applyAlignment="1">
      <alignment horizontal="center"/>
    </xf>
    <xf numFmtId="0" fontId="0" fillId="10" borderId="0" xfId="0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70" fontId="6" fillId="0" borderId="0" xfId="0" applyNumberFormat="1" applyFont="1"/>
    <xf numFmtId="164" fontId="5" fillId="0" borderId="0" xfId="0" applyNumberFormat="1" applyFont="1"/>
    <xf numFmtId="166" fontId="6" fillId="0" borderId="0" xfId="0" applyNumberFormat="1" applyFont="1" applyAlignment="1">
      <alignment horizontal="center"/>
    </xf>
    <xf numFmtId="164" fontId="24" fillId="0" borderId="0" xfId="0" applyNumberFormat="1" applyFont="1"/>
    <xf numFmtId="164" fontId="24" fillId="0" borderId="0" xfId="0" applyNumberFormat="1" applyFont="1" applyAlignment="1">
      <alignment horizontal="left"/>
    </xf>
    <xf numFmtId="0" fontId="26" fillId="11" borderId="0" xfId="0" applyFont="1" applyFill="1"/>
    <xf numFmtId="0" fontId="28" fillId="0" borderId="0" xfId="0" applyFont="1"/>
    <xf numFmtId="0" fontId="29" fillId="0" borderId="0" xfId="0" applyFont="1"/>
    <xf numFmtId="0" fontId="21" fillId="0" borderId="0" xfId="0" applyFont="1"/>
    <xf numFmtId="0" fontId="28" fillId="0" borderId="0" xfId="0" applyFont="1" applyAlignment="1">
      <alignment wrapText="1"/>
    </xf>
    <xf numFmtId="0" fontId="30" fillId="0" borderId="0" xfId="0" applyFont="1"/>
    <xf numFmtId="0" fontId="34" fillId="0" borderId="0" xfId="0" applyFont="1"/>
    <xf numFmtId="0" fontId="33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/>
    <xf numFmtId="0" fontId="39" fillId="0" borderId="0" xfId="3" applyFont="1" applyProtection="1"/>
    <xf numFmtId="0" fontId="25" fillId="0" borderId="0" xfId="4" applyAlignment="1" applyProtection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2" fillId="0" borderId="0" xfId="0" applyFont="1" applyAlignment="1">
      <alignment vertical="center"/>
    </xf>
    <xf numFmtId="0" fontId="25" fillId="0" borderId="0" xfId="4" applyProtection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4" fillId="0" borderId="0" xfId="3" applyFont="1" applyAlignment="1" applyProtection="1">
      <alignment horizontal="center"/>
    </xf>
    <xf numFmtId="0" fontId="44" fillId="0" borderId="0" xfId="4" applyFont="1" applyAlignment="1" applyProtection="1">
      <alignment horizontal="center"/>
    </xf>
    <xf numFmtId="0" fontId="20" fillId="0" borderId="0" xfId="0" applyFont="1" applyAlignment="1">
      <alignment horizontal="center" vertical="center"/>
    </xf>
    <xf numFmtId="14" fontId="22" fillId="0" borderId="0" xfId="0" applyNumberFormat="1" applyFont="1" applyAlignment="1">
      <alignment horizontal="center"/>
    </xf>
    <xf numFmtId="9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45" fillId="2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9" fontId="5" fillId="0" borderId="0" xfId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7" fillId="11" borderId="0" xfId="0" applyFont="1" applyFill="1" applyAlignment="1">
      <alignment horizontal="center" vertical="center"/>
    </xf>
    <xf numFmtId="0" fontId="40" fillId="11" borderId="0" xfId="0" applyFont="1" applyFill="1" applyAlignment="1">
      <alignment horizontal="center" vertical="center"/>
    </xf>
    <xf numFmtId="0" fontId="28" fillId="0" borderId="0" xfId="0" applyFont="1" applyAlignment="1">
      <alignment horizontal="left" vertical="top" wrapText="1"/>
    </xf>
  </cellXfs>
  <cellStyles count="5">
    <cellStyle name="Lien hypertexte" xfId="3" builtinId="8"/>
    <cellStyle name="Lien hypertexte 2" xfId="4" xr:uid="{4F2E8FBB-FBE6-457E-96C2-15D78795E1A5}"/>
    <cellStyle name="Monétaire 2" xfId="2" xr:uid="{4901938C-9BDF-4D06-AB22-AEC5642929A3}"/>
    <cellStyle name="Normal" xfId="0" builtinId="0"/>
    <cellStyle name="Pourcentage" xfId="1" builtinId="5"/>
  </cellStyles>
  <dxfs count="67">
    <dxf>
      <font>
        <color rgb="FFFF0000"/>
      </font>
      <fill>
        <patternFill>
          <bgColor theme="0" tint="-0.14996795556505021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rgb="FFFF0000"/>
      </font>
      <fill>
        <patternFill>
          <bgColor theme="0" tint="-0.14996795556505021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b/>
        <i val="0"/>
        <color theme="5"/>
      </font>
    </dxf>
    <dxf>
      <font>
        <color theme="1" tint="0.499984740745262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rgb="FFFF0000"/>
      </font>
      <fill>
        <patternFill>
          <bgColor theme="0" tint="-0.14996795556505021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rgb="FFFF0000"/>
      </font>
      <fill>
        <patternFill>
          <bgColor theme="0" tint="-0.14996795556505021"/>
        </patternFill>
      </fill>
    </dxf>
    <dxf>
      <font>
        <color theme="1" tint="0.499984740745262"/>
      </font>
      <fill>
        <patternFill>
          <bgColor theme="0" tint="-0.14996795556505021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rgb="FFFF000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  <border>
        <left/>
        <right/>
        <top/>
        <bottom/>
      </border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theme="4"/>
      </font>
    </dxf>
    <dxf>
      <font>
        <b/>
        <i val="0"/>
        <color theme="4"/>
      </font>
    </dxf>
    <dxf>
      <font>
        <color theme="7" tint="0.59996337778862885"/>
      </font>
      <fill>
        <patternFill>
          <bgColor theme="7" tint="0.59996337778862885"/>
        </patternFill>
      </fill>
    </dxf>
    <dxf>
      <font>
        <color theme="5" tint="0.59996337778862885"/>
      </font>
      <fill>
        <patternFill>
          <bgColor theme="5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border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color theme="1" tint="0.499984740745262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4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theme="5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9" formatCode="ddd\ dd\ mmm\ yy"/>
      <alignment horizontal="center" vertical="bottom" textRotation="0" wrapText="0" indent="0" justifyLastLine="0" shrinkToFit="0" readingOrder="0"/>
    </dxf>
    <dxf>
      <numFmt numFmtId="169" formatCode="ddd\ dd\ mmm\ yy"/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9" formatCode="ddd\ dd\ mmm\ 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1A624"/>
      <color rgb="FF317AC1"/>
      <color rgb="FF21FFD5"/>
      <color rgb="FF00682F"/>
      <color rgb="FFEDCB7A"/>
      <color rgb="FF7030A0"/>
      <color rgb="FF9E0031"/>
      <color rgb="FF92AAD8"/>
      <color rgb="FF808080"/>
      <color rgb="FFFF71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1.png"/><Relationship Id="rId7" Type="http://schemas.openxmlformats.org/officeDocument/2006/relationships/image" Target="../media/image9.svg"/><Relationship Id="rId2" Type="http://schemas.openxmlformats.org/officeDocument/2006/relationships/image" Target="../media/image5.svg"/><Relationship Id="rId1" Type="http://schemas.openxmlformats.org/officeDocument/2006/relationships/image" Target="../media/image4.png"/><Relationship Id="rId6" Type="http://schemas.openxmlformats.org/officeDocument/2006/relationships/image" Target="../media/image8.png"/><Relationship Id="rId11" Type="http://schemas.openxmlformats.org/officeDocument/2006/relationships/image" Target="../media/image13.svg"/><Relationship Id="rId5" Type="http://schemas.openxmlformats.org/officeDocument/2006/relationships/image" Target="../media/image7.sv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sv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png"/><Relationship Id="rId3" Type="http://schemas.openxmlformats.org/officeDocument/2006/relationships/image" Target="../media/image15.svg"/><Relationship Id="rId7" Type="http://schemas.openxmlformats.org/officeDocument/2006/relationships/hyperlink" Target="https://www.ll-cf.fr/avis-client/" TargetMode="External"/><Relationship Id="rId2" Type="http://schemas.openxmlformats.org/officeDocument/2006/relationships/image" Target="../media/image14.png"/><Relationship Id="rId1" Type="http://schemas.openxmlformats.org/officeDocument/2006/relationships/hyperlink" Target="https://www.ll-cf.fr/download/catalogue-de-formation/?wpdmdl=29364" TargetMode="External"/><Relationship Id="rId6" Type="http://schemas.openxmlformats.org/officeDocument/2006/relationships/image" Target="../media/image17.svg"/><Relationship Id="rId5" Type="http://schemas.openxmlformats.org/officeDocument/2006/relationships/image" Target="../media/image16.png"/><Relationship Id="rId10" Type="http://schemas.openxmlformats.org/officeDocument/2006/relationships/image" Target="../media/image20.png"/><Relationship Id="rId4" Type="http://schemas.openxmlformats.org/officeDocument/2006/relationships/hyperlink" Target="https://www.linkedin.com/in/laurent-leroux/" TargetMode="External"/><Relationship Id="rId9" Type="http://schemas.openxmlformats.org/officeDocument/2006/relationships/image" Target="../media/image19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0</xdr:colOff>
      <xdr:row>21</xdr:row>
      <xdr:rowOff>9524</xdr:rowOff>
    </xdr:from>
    <xdr:to>
      <xdr:col>9</xdr:col>
      <xdr:colOff>1828800</xdr:colOff>
      <xdr:row>41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Âge">
              <a:extLst>
                <a:ext uri="{FF2B5EF4-FFF2-40B4-BE49-F238E27FC236}">
                  <a16:creationId xmlns:a16="http://schemas.microsoft.com/office/drawing/2014/main" id="{74AB08F3-3242-1D9F-C0D1-1A968B0FF69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Â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91575" y="4200524"/>
              <a:ext cx="1828800" cy="38004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0</xdr:colOff>
      <xdr:row>1</xdr:row>
      <xdr:rowOff>0</xdr:rowOff>
    </xdr:from>
    <xdr:to>
      <xdr:col>9</xdr:col>
      <xdr:colOff>1828800</xdr:colOff>
      <xdr:row>7</xdr:row>
      <xdr:rowOff>76199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Mois">
              <a:extLst>
                <a:ext uri="{FF2B5EF4-FFF2-40B4-BE49-F238E27FC236}">
                  <a16:creationId xmlns:a16="http://schemas.microsoft.com/office/drawing/2014/main" id="{609DE483-366B-5729-280D-8A9BBEF631E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oi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91575" y="381000"/>
              <a:ext cx="1828800" cy="12191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0</xdr:colOff>
      <xdr:row>7</xdr:row>
      <xdr:rowOff>114300</xdr:rowOff>
    </xdr:from>
    <xdr:to>
      <xdr:col>9</xdr:col>
      <xdr:colOff>1828800</xdr:colOff>
      <xdr:row>20</xdr:row>
      <xdr:rowOff>161925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4" name="Jour">
              <a:extLst>
                <a:ext uri="{FF2B5EF4-FFF2-40B4-BE49-F238E27FC236}">
                  <a16:creationId xmlns:a16="http://schemas.microsoft.com/office/drawing/2014/main" id="{9B050E04-B5A3-B1E4-C32E-53A63534B0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Jou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91575" y="16383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Cette forme représente un segment de table. Les segments de table ne sont pas pris en charge dans cette version d’Excel.
En revanche, si la forme a été modifiée dans une version antérieure d’Excel, ou si le classeur a été enregistré dans Excel 2007 ou une version antérieure, vous ne pouvez pas utiliser le segment.</a:t>
              </a:r>
            </a:p>
          </xdr:txBody>
        </xdr:sp>
      </mc:Fallback>
    </mc:AlternateContent>
    <xdr:clientData/>
  </xdr:twoCellAnchor>
  <xdr:twoCellAnchor editAs="oneCell">
    <xdr:from>
      <xdr:col>10</xdr:col>
      <xdr:colOff>400050</xdr:colOff>
      <xdr:row>0</xdr:row>
      <xdr:rowOff>152400</xdr:rowOff>
    </xdr:from>
    <xdr:to>
      <xdr:col>11</xdr:col>
      <xdr:colOff>702682</xdr:colOff>
      <xdr:row>4</xdr:row>
      <xdr:rowOff>137916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96E28469-F990-4920-9D0B-255A33A22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0" y="152400"/>
          <a:ext cx="1064632" cy="9380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0</xdr:row>
      <xdr:rowOff>104775</xdr:rowOff>
    </xdr:from>
    <xdr:to>
      <xdr:col>3</xdr:col>
      <xdr:colOff>1626607</xdr:colOff>
      <xdr:row>4</xdr:row>
      <xdr:rowOff>147441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9FB581-448A-4EEA-B952-5BCE393E4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104775"/>
          <a:ext cx="1064632" cy="938016"/>
        </a:xfrm>
        <a:prstGeom prst="rect">
          <a:avLst/>
        </a:prstGeom>
      </xdr:spPr>
    </xdr:pic>
    <xdr:clientData/>
  </xdr:twoCellAnchor>
  <xdr:twoCellAnchor editAs="oneCell">
    <xdr:from>
      <xdr:col>13</xdr:col>
      <xdr:colOff>3686175</xdr:colOff>
      <xdr:row>0</xdr:row>
      <xdr:rowOff>28575</xdr:rowOff>
    </xdr:from>
    <xdr:to>
      <xdr:col>13</xdr:col>
      <xdr:colOff>4057650</xdr:colOff>
      <xdr:row>1</xdr:row>
      <xdr:rowOff>38100</xdr:rowOff>
    </xdr:to>
    <xdr:pic>
      <xdr:nvPicPr>
        <xdr:cNvPr id="4" name="Graphique 3" descr="Gâteau avec un remplissage uni">
          <a:extLst>
            <a:ext uri="{FF2B5EF4-FFF2-40B4-BE49-F238E27FC236}">
              <a16:creationId xmlns:a16="http://schemas.microsoft.com/office/drawing/2014/main" id="{01E02554-2316-69DC-2900-E1F8A2DD9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372475" y="28575"/>
          <a:ext cx="371475" cy="371475"/>
        </a:xfrm>
        <a:prstGeom prst="rect">
          <a:avLst/>
        </a:prstGeom>
      </xdr:spPr>
    </xdr:pic>
    <xdr:clientData/>
  </xdr:twoCellAnchor>
  <xdr:twoCellAnchor editAs="oneCell">
    <xdr:from>
      <xdr:col>13</xdr:col>
      <xdr:colOff>1504950</xdr:colOff>
      <xdr:row>0</xdr:row>
      <xdr:rowOff>28575</xdr:rowOff>
    </xdr:from>
    <xdr:to>
      <xdr:col>13</xdr:col>
      <xdr:colOff>1876425</xdr:colOff>
      <xdr:row>1</xdr:row>
      <xdr:rowOff>38100</xdr:rowOff>
    </xdr:to>
    <xdr:pic>
      <xdr:nvPicPr>
        <xdr:cNvPr id="5" name="Graphique 4" descr="Gâteau avec un remplissage uni">
          <a:extLst>
            <a:ext uri="{FF2B5EF4-FFF2-40B4-BE49-F238E27FC236}">
              <a16:creationId xmlns:a16="http://schemas.microsoft.com/office/drawing/2014/main" id="{471CC2CD-32F8-45B8-BC45-468DAF9E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91250" y="28575"/>
          <a:ext cx="371475" cy="371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123825</xdr:rowOff>
    </xdr:from>
    <xdr:to>
      <xdr:col>3</xdr:col>
      <xdr:colOff>1674232</xdr:colOff>
      <xdr:row>5</xdr:row>
      <xdr:rowOff>99816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58293E4-6C62-4083-A759-13405930D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23825"/>
          <a:ext cx="1064632" cy="9380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0</xdr:rowOff>
    </xdr:from>
    <xdr:to>
      <xdr:col>11</xdr:col>
      <xdr:colOff>340732</xdr:colOff>
      <xdr:row>4</xdr:row>
      <xdr:rowOff>137916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1888E3-D7D3-467E-85AF-17AAEC240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0" y="190500"/>
          <a:ext cx="1064632" cy="93801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88650</xdr:colOff>
      <xdr:row>12</xdr:row>
      <xdr:rowOff>0</xdr:rowOff>
    </xdr:from>
    <xdr:ext cx="540000" cy="540000"/>
    <xdr:pic>
      <xdr:nvPicPr>
        <xdr:cNvPr id="2" name="Graphique 1" descr="Liste de contrôle contour">
          <a:extLst>
            <a:ext uri="{FF2B5EF4-FFF2-40B4-BE49-F238E27FC236}">
              <a16:creationId xmlns:a16="http://schemas.microsoft.com/office/drawing/2014/main" id="{35ACE0DF-25FC-4F9A-B73B-904A78F42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83950" y="3136650"/>
          <a:ext cx="540000" cy="540000"/>
        </a:xfrm>
        <a:prstGeom prst="rect">
          <a:avLst/>
        </a:prstGeom>
      </xdr:spPr>
    </xdr:pic>
    <xdr:clientData/>
  </xdr:oneCellAnchor>
  <xdr:twoCellAnchor editAs="oneCell">
    <xdr:from>
      <xdr:col>13</xdr:col>
      <xdr:colOff>400050</xdr:colOff>
      <xdr:row>0</xdr:row>
      <xdr:rowOff>57150</xdr:rowOff>
    </xdr:from>
    <xdr:to>
      <xdr:col>14</xdr:col>
      <xdr:colOff>702682</xdr:colOff>
      <xdr:row>5</xdr:row>
      <xdr:rowOff>42666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7E5DEAE-CDE1-429D-A559-7D53C3CC1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57150"/>
          <a:ext cx="1064632" cy="938016"/>
        </a:xfrm>
        <a:prstGeom prst="rect">
          <a:avLst/>
        </a:prstGeom>
      </xdr:spPr>
    </xdr:pic>
    <xdr:clientData/>
  </xdr:twoCellAnchor>
  <xdr:twoCellAnchor editAs="oneCell">
    <xdr:from>
      <xdr:col>2</xdr:col>
      <xdr:colOff>41025</xdr:colOff>
      <xdr:row>2</xdr:row>
      <xdr:rowOff>88650</xdr:rowOff>
    </xdr:from>
    <xdr:to>
      <xdr:col>2</xdr:col>
      <xdr:colOff>581025</xdr:colOff>
      <xdr:row>5</xdr:row>
      <xdr:rowOff>57150</xdr:rowOff>
    </xdr:to>
    <xdr:pic>
      <xdr:nvPicPr>
        <xdr:cNvPr id="4" name="Graphique 3" descr="Gomme contour">
          <a:extLst>
            <a:ext uri="{FF2B5EF4-FFF2-40B4-BE49-F238E27FC236}">
              <a16:creationId xmlns:a16="http://schemas.microsoft.com/office/drawing/2014/main" id="{8B8BBDC3-66F7-4317-8754-754F88530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536325" y="4696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111900</xdr:colOff>
      <xdr:row>19</xdr:row>
      <xdr:rowOff>0</xdr:rowOff>
    </xdr:from>
    <xdr:to>
      <xdr:col>3</xdr:col>
      <xdr:colOff>32775</xdr:colOff>
      <xdr:row>21</xdr:row>
      <xdr:rowOff>159000</xdr:rowOff>
    </xdr:to>
    <xdr:pic>
      <xdr:nvPicPr>
        <xdr:cNvPr id="5" name="Graphique 4" descr="Neuf contour">
          <a:extLst>
            <a:ext uri="{FF2B5EF4-FFF2-40B4-BE49-F238E27FC236}">
              <a16:creationId xmlns:a16="http://schemas.microsoft.com/office/drawing/2014/main" id="{68578C68-D48B-491D-B882-7C99C34D1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607200" y="5655450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119025</xdr:colOff>
      <xdr:row>7</xdr:row>
      <xdr:rowOff>99975</xdr:rowOff>
    </xdr:from>
    <xdr:to>
      <xdr:col>3</xdr:col>
      <xdr:colOff>39900</xdr:colOff>
      <xdr:row>10</xdr:row>
      <xdr:rowOff>68475</xdr:rowOff>
    </xdr:to>
    <xdr:pic>
      <xdr:nvPicPr>
        <xdr:cNvPr id="6" name="Graphique 5" descr="Télécharger contour">
          <a:extLst>
            <a:ext uri="{FF2B5EF4-FFF2-40B4-BE49-F238E27FC236}">
              <a16:creationId xmlns:a16="http://schemas.microsoft.com/office/drawing/2014/main" id="{84EBDF55-1CDC-482B-8254-D01544CE1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614325" y="1433475"/>
          <a:ext cx="540000" cy="5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</xdr:colOff>
      <xdr:row>22</xdr:row>
      <xdr:rowOff>125730</xdr:rowOff>
    </xdr:from>
    <xdr:to>
      <xdr:col>2</xdr:col>
      <xdr:colOff>586740</xdr:colOff>
      <xdr:row>25</xdr:row>
      <xdr:rowOff>49530</xdr:rowOff>
    </xdr:to>
    <xdr:pic>
      <xdr:nvPicPr>
        <xdr:cNvPr id="8" name="Graphique 7" descr="Toque d'étudiant contour">
          <a:extLst>
            <a:ext uri="{FF2B5EF4-FFF2-40B4-BE49-F238E27FC236}">
              <a16:creationId xmlns:a16="http://schemas.microsoft.com/office/drawing/2014/main" id="{A78A1C97-A945-4098-9F36-C070FAB7E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586740" y="6412230"/>
          <a:ext cx="495300" cy="495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57150</xdr:colOff>
      <xdr:row>21</xdr:row>
      <xdr:rowOff>85724</xdr:rowOff>
    </xdr:from>
    <xdr:to>
      <xdr:col>10</xdr:col>
      <xdr:colOff>657225</xdr:colOff>
      <xdr:row>24</xdr:row>
      <xdr:rowOff>114299</xdr:rowOff>
    </xdr:to>
    <xdr:pic>
      <xdr:nvPicPr>
        <xdr:cNvPr id="2" name="Graphique 1" descr="Création de récits contou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F2C03A-1DCA-49DC-B06F-3FB3FF7B2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648450" y="4467224"/>
          <a:ext cx="600075" cy="600075"/>
        </a:xfrm>
        <a:prstGeom prst="rect">
          <a:avLst/>
        </a:prstGeom>
      </xdr:spPr>
    </xdr:pic>
    <xdr:clientData fLocksWithSheet="0"/>
  </xdr:twoCellAnchor>
  <xdr:twoCellAnchor editAs="oneCell">
    <xdr:from>
      <xdr:col>7</xdr:col>
      <xdr:colOff>9525</xdr:colOff>
      <xdr:row>21</xdr:row>
      <xdr:rowOff>76200</xdr:rowOff>
    </xdr:from>
    <xdr:to>
      <xdr:col>7</xdr:col>
      <xdr:colOff>733425</xdr:colOff>
      <xdr:row>25</xdr:row>
      <xdr:rowOff>38100</xdr:rowOff>
    </xdr:to>
    <xdr:pic>
      <xdr:nvPicPr>
        <xdr:cNvPr id="3" name="Graphique 2" descr="Internet contour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03EB79-A5AE-428A-B7F0-C09EF399C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4314825" y="4457700"/>
          <a:ext cx="723900" cy="723900"/>
        </a:xfrm>
        <a:prstGeom prst="rect">
          <a:avLst/>
        </a:prstGeom>
      </xdr:spPr>
    </xdr:pic>
    <xdr:clientData fLocksWithSheet="0"/>
  </xdr:twoCellAnchor>
  <xdr:twoCellAnchor editAs="oneCell">
    <xdr:from>
      <xdr:col>4</xdr:col>
      <xdr:colOff>85724</xdr:colOff>
      <xdr:row>21</xdr:row>
      <xdr:rowOff>171150</xdr:rowOff>
    </xdr:from>
    <xdr:to>
      <xdr:col>4</xdr:col>
      <xdr:colOff>666749</xdr:colOff>
      <xdr:row>24</xdr:row>
      <xdr:rowOff>180675</xdr:rowOff>
    </xdr:to>
    <xdr:pic>
      <xdr:nvPicPr>
        <xdr:cNvPr id="4" name="Graphique 3" descr="Avis des clients contour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43C155-793F-46DA-BADE-D30D3BE02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105024" y="4552650"/>
          <a:ext cx="581025" cy="581025"/>
        </a:xfrm>
        <a:prstGeom prst="rect">
          <a:avLst/>
        </a:prstGeom>
      </xdr:spPr>
    </xdr:pic>
    <xdr:clientData fLocksWithSheet="0"/>
  </xdr:twoCellAnchor>
  <xdr:twoCellAnchor editAs="oneCell">
    <xdr:from>
      <xdr:col>0</xdr:col>
      <xdr:colOff>257175</xdr:colOff>
      <xdr:row>15</xdr:row>
      <xdr:rowOff>38100</xdr:rowOff>
    </xdr:from>
    <xdr:to>
      <xdr:col>3</xdr:col>
      <xdr:colOff>283846</xdr:colOff>
      <xdr:row>21</xdr:row>
      <xdr:rowOff>72390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A2AF7D24-0E00-4C25-9660-F9CBA4D762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1" t="20229" r="16230" b="11303"/>
        <a:stretch/>
      </xdr:blipFill>
      <xdr:spPr>
        <a:xfrm>
          <a:off x="257175" y="3276600"/>
          <a:ext cx="1283971" cy="11772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ableau%20de%20bord%20effectif%20-%20Pyramide%20des%20&#226;ges/TDB%20effectif%20-%20Pyramide%20des%20&#226;ges%20V3.xlsx" TargetMode="External"/><Relationship Id="rId2" Type="http://schemas.openxmlformats.org/officeDocument/2006/relationships/externalLinkPath" Target="https://laurentleroux-my.sharepoint.com/personal/laurent_ll-cf_fr/Documents/LL%20-%20Formation/Communication/Outils/Tableau%20de%20bord%20effectif%20-%20Pyramide%20des%20&#226;ges/TDB%20effectif%20-%20Pyramide%20des%20&#226;ges%20V3.xlsx" TargetMode="External"/><Relationship Id="rId1" Type="http://schemas.openxmlformats.org/officeDocument/2006/relationships/externalLinkPath" Target="/personal/laurent_ll-cf_fr/Documents/LL%20-%20Formation/Communication/Outils/Tableau%20de%20bord%20effectif%20-%20Pyramide%20des%20&#226;ges/TDB%20effectif%20-%20Pyramide%20des%20&#226;ges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e salariés"/>
      <sheetName val="Tableau_des_salariés_enrichi"/>
      <sheetName val="Paramètres"/>
      <sheetName val="Tableau de bord"/>
      <sheetName val="Notice"/>
      <sheetName val="A propos"/>
      <sheetName val="TCD"/>
      <sheetName val="TDB effectif - Pyramide des â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aurent Leroux" id="{F3A99F6D-ACBB-472A-8C85-2B858BD63157}" userId="S::laurent@ll-cf.fr::91f73616-d158-4a77-b0d4-ff2f3f25eafa" providerId="AD"/>
</personList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Âge" xr10:uid="{0913EB49-88CF-47C2-8EC5-F24917654F1C}" sourceName="Âge">
  <extLst>
    <x:ext xmlns:x15="http://schemas.microsoft.com/office/spreadsheetml/2010/11/main" uri="{2F2917AC-EB37-4324-AD4E-5DD8C200BD13}">
      <x15:tableSlicerCache tableId="1" column="5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Mois" xr10:uid="{DF6141C3-6D19-47AA-AC33-8B91361CF014}" sourceName="Mois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_Jour" xr10:uid="{A15DD196-4408-448D-AEB1-5EC5E28A0C69}" sourceName="Jour">
  <extLst>
    <x:ext xmlns:x15="http://schemas.microsoft.com/office/spreadsheetml/2010/11/main" uri="{2F2917AC-EB37-4324-AD4E-5DD8C200BD13}">
      <x15:tableSlicerCache tableId="1" column="6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Âge" xr10:uid="{B53FBF8E-6376-450D-8C35-749BA9CB1357}" cache="Segment_Âge" caption="Âge" columnCount="4" rowHeight="241300"/>
  <slicer name="Mois" xr10:uid="{0B583C96-ABE2-47F3-8073-D23A93521C2D}" cache="Segment_Mois" caption="Mois" columnCount="4" rowHeight="241300"/>
  <slicer name="Jour" xr10:uid="{9D3204E9-A6C3-431D-BCAC-0F2E45A77816}" cache="Segment_Jour" caption="Jour" columnCount="4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7F449B-ADF0-4959-A707-257D986C6BDA}" name="Tableau_salariés" displayName="Tableau_salariés" ref="A1:H262" totalsRowShown="0" headerRowDxfId="59">
  <autoFilter ref="A1:H262" xr:uid="{487F449B-ADF0-4959-A707-257D986C6BDA}"/>
  <tableColumns count="8">
    <tableColumn id="1" xr3:uid="{EEBFD9C1-2FAC-4AC9-9895-7E8D208C4AEA}" name="Matricule" dataDxfId="58"/>
    <tableColumn id="2" xr3:uid="{1335E6BE-ADA5-4803-9E9D-CB144982A348}" name="Nom" dataDxfId="57"/>
    <tableColumn id="3" xr3:uid="{7A9ACF85-A19D-4D4F-B067-5E7201C1DB55}" name="Prénom" dataDxfId="56"/>
    <tableColumn id="8" xr3:uid="{A728324A-FBD4-449D-9850-80C68DF855BF}" name="Date de naissance" dataDxfId="55"/>
    <tableColumn id="5" xr3:uid="{0CAD6527-684B-4C08-AA7D-02E78B954722}" name="Âge" dataDxfId="54">
      <calculatedColumnFormula>DATEDIF(Tableau_salariés[[#This Row],[Date de naissance]],TODAY(),"Y")</calculatedColumnFormula>
    </tableColumn>
    <tableColumn id="4" xr3:uid="{47F76516-E47D-49F8-8B98-3415C42DB6E8}" name="Mois" dataDxfId="53">
      <calculatedColumnFormula>MONTH(Tableau_salariés[[#This Row],[Date de naissance]])</calculatedColumnFormula>
    </tableColumn>
    <tableColumn id="6" xr3:uid="{D9BB5FDF-80A4-4809-9A41-458F043BD798}" name="Jour" dataDxfId="52">
      <calculatedColumnFormula>DAY(Tableau_salariés[[#This Row],[Date de naissance]])</calculatedColumnFormula>
    </tableColumn>
    <tableColumn id="7" xr3:uid="{5E39C647-7DD6-4354-86CF-C457D22257A0}" name="Nom Prénom Matricule" dataDxfId="51">
      <calculatedColumnFormula>"| "&amp;Tableau_salariés[[#This Row],[Nom]]&amp;" "&amp;Tableau_salariés[[#This Row],[Prénom]]&amp;" - "&amp;Tableau_salariés[[#This Row],[Matricule]]&amp;" |"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D141D6C-C845-48AA-A7D0-E45467765830}" name="T_ferie" displayName="T_ferie" ref="B2:D80" totalsRowShown="0" headerRowDxfId="66">
  <autoFilter ref="B2:D80" xr:uid="{4EE5C123-B425-4222-A69B-F10E185F3FE3}"/>
  <tableColumns count="3">
    <tableColumn id="1" xr3:uid="{67D291A0-6134-4FC5-B0BA-D4351C4D5F1C}" name="Année" dataDxfId="65"/>
    <tableColumn id="2" xr3:uid="{2A184D82-3168-477C-BA66-88A47EC04FDC}" name="Nom_férié"/>
    <tableColumn id="3" xr3:uid="{D0591401-6092-4714-B90F-8A54CC03A0B2}" name="Date_ferie" dataDxfId="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4170A91-7080-4262-A88A-682EDEB7CAA9}" name="T_vacances" displayName="T_vacances" ref="F2:I86" totalsRowShown="0" headerRowDxfId="63">
  <autoFilter ref="F2:I86" xr:uid="{1150B1A6-F5AE-47F6-B053-2651017DA7A4}"/>
  <tableColumns count="4">
    <tableColumn id="1" xr3:uid="{4721D354-FD54-4E73-BA52-67632A2579B0}" name="Nom congés"/>
    <tableColumn id="2" xr3:uid="{36FF4128-A88C-4E35-A662-12FD049AB811}" name="Date début" dataDxfId="62"/>
    <tableColumn id="3" xr3:uid="{A28FC0B8-B800-4657-ABC5-2FD5F1D1476D}" name="Date fin" dataDxfId="61"/>
    <tableColumn id="4" xr3:uid="{A69AFECB-CB39-4AC6-9CAB-01E230A64C02}" name="Zone" dataDxfId="6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Charte Graphique LL - Conseil et formati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63D68"/>
      </a:accent1>
      <a:accent2>
        <a:srgbClr val="317AC1"/>
      </a:accent2>
      <a:accent3>
        <a:srgbClr val="DFEAF5"/>
      </a:accent3>
      <a:accent4>
        <a:srgbClr val="E1A624"/>
      </a:accent4>
      <a:accent5>
        <a:srgbClr val="9E0031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01-22T13:34:32.22" personId="{F3A99F6D-ACBB-472A-8C85-2B858BD63157}" id="{E317E6D4-A562-4D19-A47D-1157B32A81C4}">
    <text>Sur cette colonne, il y a une mise en forme conditionnelle qui affiche les matricules en double en rouge. Pour que le tableau de bord fonctionne, il ne faut pas de doublons dans cette colonne.</text>
  </threadedComment>
  <threadedComment ref="E1" dT="2026-05-11T13:24:29.20" personId="{F3A99F6D-ACBB-472A-8C85-2B858BD63157}" id="{115885A4-9B28-465E-BE2C-67B68BA010AE}">
    <text>L’âge se calcul tout seul sur la base de la date du jour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s://www.ll-cf.fr/avis-client/" TargetMode="External"/><Relationship Id="rId1" Type="http://schemas.openxmlformats.org/officeDocument/2006/relationships/hyperlink" Target="mailto:laurent@ll-cf.f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l-cf.fr/avis-client/" TargetMode="External"/><Relationship Id="rId2" Type="http://schemas.openxmlformats.org/officeDocument/2006/relationships/hyperlink" Target="https://www.linkedin.com/in/laurent-leroux/" TargetMode="External"/><Relationship Id="rId1" Type="http://schemas.openxmlformats.org/officeDocument/2006/relationships/hyperlink" Target="https://www.ll-cf.fr/download/catalogue-formation?wpdmdl=736" TargetMode="External"/><Relationship Id="rId5" Type="http://schemas.openxmlformats.org/officeDocument/2006/relationships/drawing" Target="../drawings/drawing6.xml"/><Relationship Id="rId4" Type="http://schemas.openxmlformats.org/officeDocument/2006/relationships/hyperlink" Target="mailto:laurent@ll-cf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3AAC-02F6-48E5-9277-EC6C6756000D}">
  <sheetPr>
    <tabColor theme="5"/>
  </sheetPr>
  <dimension ref="A1:J262"/>
  <sheetViews>
    <sheetView showGridLines="0" workbookViewId="0">
      <selection activeCell="D18" sqref="D18"/>
    </sheetView>
  </sheetViews>
  <sheetFormatPr baseColWidth="10" defaultRowHeight="15"/>
  <cols>
    <col min="1" max="1" width="15.42578125" customWidth="1"/>
    <col min="2" max="2" width="21.140625" customWidth="1"/>
    <col min="3" max="3" width="15" customWidth="1"/>
    <col min="4" max="4" width="14.140625" bestFit="1" customWidth="1"/>
    <col min="5" max="5" width="11.28515625" customWidth="1"/>
    <col min="8" max="8" width="29.28515625" customWidth="1"/>
    <col min="9" max="9" width="2.7109375" customWidth="1"/>
    <col min="10" max="10" width="27.85546875" customWidth="1"/>
  </cols>
  <sheetData>
    <row r="1" spans="1:10" ht="30">
      <c r="A1" s="46" t="s">
        <v>67</v>
      </c>
      <c r="B1" s="46" t="s">
        <v>68</v>
      </c>
      <c r="C1" s="46" t="s">
        <v>69</v>
      </c>
      <c r="D1" s="46" t="s">
        <v>70</v>
      </c>
      <c r="E1" s="27" t="s">
        <v>513</v>
      </c>
      <c r="F1" s="27" t="s">
        <v>514</v>
      </c>
      <c r="G1" s="27" t="s">
        <v>515</v>
      </c>
      <c r="H1" s="27" t="s">
        <v>517</v>
      </c>
      <c r="J1" s="85" t="s">
        <v>550</v>
      </c>
    </row>
    <row r="2" spans="1:10">
      <c r="A2" s="49">
        <v>70685</v>
      </c>
      <c r="B2" s="48" t="s">
        <v>71</v>
      </c>
      <c r="C2" s="48" t="s">
        <v>72</v>
      </c>
      <c r="D2" s="86">
        <v>28336</v>
      </c>
      <c r="E2" s="47">
        <f ca="1">DATEDIF(Tableau_salariés[[#This Row],[Date de naissance]],TODAY(),"Y")</f>
        <v>48</v>
      </c>
      <c r="F2" s="47">
        <f>MONTH(Tableau_salariés[[#This Row],[Date de naissance]])</f>
        <v>7</v>
      </c>
      <c r="G2" s="47">
        <f>DAY(Tableau_salariés[[#This Row],[Date de naissance]])</f>
        <v>30</v>
      </c>
      <c r="H2" s="47" t="str">
        <f>"| "&amp;Tableau_salariés[[#This Row],[Nom]]&amp;" "&amp;Tableau_salariés[[#This Row],[Prénom]]&amp;" - "&amp;Tableau_salariés[[#This Row],[Matricule]]&amp;" |"</f>
        <v>| GOLO Henri - 70685 |</v>
      </c>
    </row>
    <row r="3" spans="1:10">
      <c r="A3" s="49">
        <v>70295</v>
      </c>
      <c r="B3" s="48" t="s">
        <v>73</v>
      </c>
      <c r="C3" s="48" t="s">
        <v>74</v>
      </c>
      <c r="D3" s="86">
        <v>36711</v>
      </c>
      <c r="E3" s="47">
        <f ca="1">DATEDIF(Tableau_salariés[[#This Row],[Date de naissance]],TODAY(),"Y")</f>
        <v>25</v>
      </c>
      <c r="F3" s="47">
        <f>MONTH(Tableau_salariés[[#This Row],[Date de naissance]])</f>
        <v>7</v>
      </c>
      <c r="G3" s="47">
        <f>DAY(Tableau_salariés[[#This Row],[Date de naissance]])</f>
        <v>4</v>
      </c>
      <c r="H3" s="47" t="str">
        <f>"| "&amp;Tableau_salariés[[#This Row],[Nom]]&amp;" "&amp;Tableau_salariés[[#This Row],[Prénom]]&amp;" - "&amp;Tableau_salariés[[#This Row],[Matricule]]&amp;" |"</f>
        <v>| PANSEMENT Amédée - 70295 |</v>
      </c>
    </row>
    <row r="4" spans="1:10">
      <c r="A4" s="49">
        <v>70502</v>
      </c>
      <c r="B4" s="48" t="s">
        <v>75</v>
      </c>
      <c r="C4" s="48" t="s">
        <v>76</v>
      </c>
      <c r="D4" s="86">
        <v>30104</v>
      </c>
      <c r="E4" s="47">
        <f ca="1">DATEDIF(Tableau_salariés[[#This Row],[Date de naissance]],TODAY(),"Y")</f>
        <v>43</v>
      </c>
      <c r="F4" s="47">
        <f>MONTH(Tableau_salariés[[#This Row],[Date de naissance]])</f>
        <v>6</v>
      </c>
      <c r="G4" s="47">
        <f>DAY(Tableau_salariés[[#This Row],[Date de naissance]])</f>
        <v>2</v>
      </c>
      <c r="H4" s="47" t="str">
        <f>"| "&amp;Tableau_salariés[[#This Row],[Nom]]&amp;" "&amp;Tableau_salariés[[#This Row],[Prénom]]&amp;" - "&amp;Tableau_salariés[[#This Row],[Matricule]]&amp;" |"</f>
        <v>| GATIF Renée - 70502 |</v>
      </c>
    </row>
    <row r="5" spans="1:10">
      <c r="A5" s="49">
        <v>70699</v>
      </c>
      <c r="B5" s="48" t="s">
        <v>77</v>
      </c>
      <c r="C5" s="48" t="s">
        <v>78</v>
      </c>
      <c r="D5" s="86">
        <v>34440</v>
      </c>
      <c r="E5" s="47">
        <f ca="1">DATEDIF(Tableau_salariés[[#This Row],[Date de naissance]],TODAY(),"Y")</f>
        <v>32</v>
      </c>
      <c r="F5" s="47">
        <f>MONTH(Tableau_salariés[[#This Row],[Date de naissance]])</f>
        <v>4</v>
      </c>
      <c r="G5" s="47">
        <f>DAY(Tableau_salariés[[#This Row],[Date de naissance]])</f>
        <v>16</v>
      </c>
      <c r="H5" s="47" t="str">
        <f>"| "&amp;Tableau_salariés[[#This Row],[Nom]]&amp;" "&amp;Tableau_salariés[[#This Row],[Prénom]]&amp;" - "&amp;Tableau_salariés[[#This Row],[Matricule]]&amp;" |"</f>
        <v>| TALUILE Thomas - 70699 |</v>
      </c>
    </row>
    <row r="6" spans="1:10">
      <c r="A6" s="49">
        <v>70023</v>
      </c>
      <c r="B6" s="48" t="s">
        <v>79</v>
      </c>
      <c r="C6" s="48" t="s">
        <v>80</v>
      </c>
      <c r="D6" s="86">
        <v>35351</v>
      </c>
      <c r="E6" s="47">
        <f ca="1">DATEDIF(Tableau_salariés[[#This Row],[Date de naissance]],TODAY(),"Y")</f>
        <v>29</v>
      </c>
      <c r="F6" s="47">
        <f>MONTH(Tableau_salariés[[#This Row],[Date de naissance]])</f>
        <v>10</v>
      </c>
      <c r="G6" s="47">
        <f>DAY(Tableau_salariés[[#This Row],[Date de naissance]])</f>
        <v>13</v>
      </c>
      <c r="H6" s="47" t="str">
        <f>"| "&amp;Tableau_salariés[[#This Row],[Nom]]&amp;" "&amp;Tableau_salariés[[#This Row],[Prénom]]&amp;" - "&amp;Tableau_salariés[[#This Row],[Matricule]]&amp;" |"</f>
        <v>| LATINE Oscar - 70023 |</v>
      </c>
    </row>
    <row r="7" spans="1:10">
      <c r="A7" s="49">
        <v>70286</v>
      </c>
      <c r="B7" s="48" t="s">
        <v>81</v>
      </c>
      <c r="C7" s="48" t="s">
        <v>82</v>
      </c>
      <c r="D7" s="86">
        <v>23169</v>
      </c>
      <c r="E7" s="47">
        <f ca="1">DATEDIF(Tableau_salariés[[#This Row],[Date de naissance]],TODAY(),"Y")</f>
        <v>62</v>
      </c>
      <c r="F7" s="47">
        <f>MONTH(Tableau_salariés[[#This Row],[Date de naissance]])</f>
        <v>6</v>
      </c>
      <c r="G7" s="47">
        <f>DAY(Tableau_salariés[[#This Row],[Date de naissance]])</f>
        <v>7</v>
      </c>
      <c r="H7" s="47" t="str">
        <f>"| "&amp;Tableau_salariés[[#This Row],[Nom]]&amp;" "&amp;Tableau_salariés[[#This Row],[Prénom]]&amp;" - "&amp;Tableau_salariés[[#This Row],[Matricule]]&amp;" |"</f>
        <v>| CÉLÈRE Jacques - 70286 |</v>
      </c>
    </row>
    <row r="8" spans="1:10">
      <c r="A8" s="49">
        <v>70257</v>
      </c>
      <c r="B8" s="48" t="s">
        <v>83</v>
      </c>
      <c r="C8" s="48" t="s">
        <v>84</v>
      </c>
      <c r="D8" s="86">
        <v>23560</v>
      </c>
      <c r="E8" s="47">
        <f ca="1">DATEDIF(Tableau_salariés[[#This Row],[Date de naissance]],TODAY(),"Y")</f>
        <v>61</v>
      </c>
      <c r="F8" s="47">
        <f>MONTH(Tableau_salariés[[#This Row],[Date de naissance]])</f>
        <v>7</v>
      </c>
      <c r="G8" s="47">
        <f>DAY(Tableau_salariés[[#This Row],[Date de naissance]])</f>
        <v>2</v>
      </c>
      <c r="H8" s="47" t="str">
        <f>"| "&amp;Tableau_salariés[[#This Row],[Nom]]&amp;" "&amp;Tableau_salariés[[#This Row],[Prénom]]&amp;" - "&amp;Tableau_salariés[[#This Row],[Matricule]]&amp;" |"</f>
        <v>| MICHEL Lamer - 70257 |</v>
      </c>
    </row>
    <row r="9" spans="1:10">
      <c r="A9" s="49">
        <v>70730</v>
      </c>
      <c r="B9" s="48" t="s">
        <v>85</v>
      </c>
      <c r="C9" s="48" t="s">
        <v>86</v>
      </c>
      <c r="D9" s="86">
        <v>27102</v>
      </c>
      <c r="E9" s="47">
        <f ca="1">DATEDIF(Tableau_salariés[[#This Row],[Date de naissance]],TODAY(),"Y")</f>
        <v>52</v>
      </c>
      <c r="F9" s="47">
        <f>MONTH(Tableau_salariés[[#This Row],[Date de naissance]])</f>
        <v>3</v>
      </c>
      <c r="G9" s="47">
        <f>DAY(Tableau_salariés[[#This Row],[Date de naissance]])</f>
        <v>14</v>
      </c>
      <c r="H9" s="47" t="str">
        <f>"| "&amp;Tableau_salariés[[#This Row],[Nom]]&amp;" "&amp;Tableau_salariés[[#This Row],[Prénom]]&amp;" - "&amp;Tableau_salariés[[#This Row],[Matricule]]&amp;" |"</f>
        <v>| HUNBUT Jimmy - 70730 |</v>
      </c>
    </row>
    <row r="10" spans="1:10">
      <c r="A10" s="49">
        <v>70111</v>
      </c>
      <c r="B10" s="48" t="s">
        <v>87</v>
      </c>
      <c r="C10" s="48" t="s">
        <v>88</v>
      </c>
      <c r="D10" s="86">
        <v>28296</v>
      </c>
      <c r="E10" s="47">
        <f ca="1">DATEDIF(Tableau_salariés[[#This Row],[Date de naissance]],TODAY(),"Y")</f>
        <v>48</v>
      </c>
      <c r="F10" s="47">
        <f>MONTH(Tableau_salariés[[#This Row],[Date de naissance]])</f>
        <v>6</v>
      </c>
      <c r="G10" s="47">
        <f>DAY(Tableau_salariés[[#This Row],[Date de naissance]])</f>
        <v>20</v>
      </c>
      <c r="H10" s="47" t="str">
        <f>"| "&amp;Tableau_salariés[[#This Row],[Nom]]&amp;" "&amp;Tableau_salariés[[#This Row],[Prénom]]&amp;" - "&amp;Tableau_salariés[[#This Row],[Matricule]]&amp;" |"</f>
        <v>| CATHY Pizzi - 70111 |</v>
      </c>
    </row>
    <row r="11" spans="1:10">
      <c r="A11" s="49">
        <v>70606</v>
      </c>
      <c r="B11" s="48" t="s">
        <v>89</v>
      </c>
      <c r="C11" s="48" t="s">
        <v>90</v>
      </c>
      <c r="D11" s="86">
        <v>23517</v>
      </c>
      <c r="E11" s="47">
        <f ca="1">DATEDIF(Tableau_salariés[[#This Row],[Date de naissance]],TODAY(),"Y")</f>
        <v>62</v>
      </c>
      <c r="F11" s="47">
        <f>MONTH(Tableau_salariés[[#This Row],[Date de naissance]])</f>
        <v>5</v>
      </c>
      <c r="G11" s="47">
        <f>DAY(Tableau_salariés[[#This Row],[Date de naissance]])</f>
        <v>20</v>
      </c>
      <c r="H11" s="47" t="str">
        <f>"| "&amp;Tableau_salariés[[#This Row],[Nom]]&amp;" "&amp;Tableau_salariés[[#This Row],[Prénom]]&amp;" - "&amp;Tableau_salariés[[#This Row],[Matricule]]&amp;" |"</f>
        <v>| FASOL Rémi - 70606 |</v>
      </c>
    </row>
    <row r="12" spans="1:10">
      <c r="A12" s="49">
        <v>70104</v>
      </c>
      <c r="B12" s="48" t="s">
        <v>91</v>
      </c>
      <c r="C12" s="48" t="s">
        <v>92</v>
      </c>
      <c r="D12" s="86">
        <v>34666</v>
      </c>
      <c r="E12" s="47">
        <f ca="1">DATEDIF(Tableau_salariés[[#This Row],[Date de naissance]],TODAY(),"Y")</f>
        <v>31</v>
      </c>
      <c r="F12" s="47">
        <f>MONTH(Tableau_salariés[[#This Row],[Date de naissance]])</f>
        <v>11</v>
      </c>
      <c r="G12" s="47">
        <f>DAY(Tableau_salariés[[#This Row],[Date de naissance]])</f>
        <v>28</v>
      </c>
      <c r="H12" s="47" t="str">
        <f>"| "&amp;Tableau_salariés[[#This Row],[Nom]]&amp;" "&amp;Tableau_salariés[[#This Row],[Prénom]]&amp;" - "&amp;Tableau_salariés[[#This Row],[Matricule]]&amp;" |"</f>
        <v>| LEGAZON Gaston - 70104 |</v>
      </c>
    </row>
    <row r="13" spans="1:10">
      <c r="A13" s="49">
        <v>70611</v>
      </c>
      <c r="B13" s="48" t="s">
        <v>93</v>
      </c>
      <c r="C13" s="48" t="s">
        <v>94</v>
      </c>
      <c r="D13" s="86">
        <v>30854</v>
      </c>
      <c r="E13" s="47">
        <f ca="1">DATEDIF(Tableau_salariés[[#This Row],[Date de naissance]],TODAY(),"Y")</f>
        <v>41</v>
      </c>
      <c r="F13" s="47">
        <f>MONTH(Tableau_salariés[[#This Row],[Date de naissance]])</f>
        <v>6</v>
      </c>
      <c r="G13" s="47">
        <f>DAY(Tableau_salariés[[#This Row],[Date de naissance]])</f>
        <v>21</v>
      </c>
      <c r="H13" s="47" t="str">
        <f>"| "&amp;Tableau_salariés[[#This Row],[Nom]]&amp;" "&amp;Tableau_salariés[[#This Row],[Prénom]]&amp;" - "&amp;Tableau_salariés[[#This Row],[Matricule]]&amp;" |"</f>
        <v>| VERROU Emile - 70611 |</v>
      </c>
    </row>
    <row r="14" spans="1:10">
      <c r="A14" s="49">
        <v>70131</v>
      </c>
      <c r="B14" s="48" t="s">
        <v>95</v>
      </c>
      <c r="C14" s="48" t="s">
        <v>96</v>
      </c>
      <c r="D14" s="86">
        <v>33447</v>
      </c>
      <c r="E14" s="47">
        <f ca="1">DATEDIF(Tableau_salariés[[#This Row],[Date de naissance]],TODAY(),"Y")</f>
        <v>34</v>
      </c>
      <c r="F14" s="47">
        <f>MONTH(Tableau_salariés[[#This Row],[Date de naissance]])</f>
        <v>7</v>
      </c>
      <c r="G14" s="47">
        <f>DAY(Tableau_salariés[[#This Row],[Date de naissance]])</f>
        <v>28</v>
      </c>
      <c r="H14" s="47" t="str">
        <f>"| "&amp;Tableau_salariés[[#This Row],[Nom]]&amp;" "&amp;Tableau_salariés[[#This Row],[Prénom]]&amp;" - "&amp;Tableau_salariés[[#This Row],[Matricule]]&amp;" |"</f>
        <v>| DEBOUT Etienne - 70131 |</v>
      </c>
    </row>
    <row r="15" spans="1:10">
      <c r="A15" s="49">
        <v>70479</v>
      </c>
      <c r="B15" s="48" t="s">
        <v>97</v>
      </c>
      <c r="C15" s="48" t="s">
        <v>98</v>
      </c>
      <c r="D15" s="86">
        <v>24655</v>
      </c>
      <c r="E15" s="47">
        <f ca="1">DATEDIF(Tableau_salariés[[#This Row],[Date de naissance]],TODAY(),"Y")</f>
        <v>58</v>
      </c>
      <c r="F15" s="47">
        <f>MONTH(Tableau_salariés[[#This Row],[Date de naissance]])</f>
        <v>7</v>
      </c>
      <c r="G15" s="47">
        <f>DAY(Tableau_salariés[[#This Row],[Date de naissance]])</f>
        <v>2</v>
      </c>
      <c r="H15" s="47" t="str">
        <f>"| "&amp;Tableau_salariés[[#This Row],[Nom]]&amp;" "&amp;Tableau_salariés[[#This Row],[Prénom]]&amp;" - "&amp;Tableau_salariés[[#This Row],[Matricule]]&amp;" |"</f>
        <v>| VOIRIEN Annie - 70479 |</v>
      </c>
    </row>
    <row r="16" spans="1:10">
      <c r="A16" s="49">
        <v>70457</v>
      </c>
      <c r="B16" s="48" t="s">
        <v>99</v>
      </c>
      <c r="C16" s="48" t="s">
        <v>100</v>
      </c>
      <c r="D16" s="86">
        <v>26260</v>
      </c>
      <c r="E16" s="47">
        <f ca="1">DATEDIF(Tableau_salariés[[#This Row],[Date de naissance]],TODAY(),"Y")</f>
        <v>54</v>
      </c>
      <c r="F16" s="47">
        <f>MONTH(Tableau_salariés[[#This Row],[Date de naissance]])</f>
        <v>11</v>
      </c>
      <c r="G16" s="47">
        <f>DAY(Tableau_salariés[[#This Row],[Date de naissance]])</f>
        <v>23</v>
      </c>
      <c r="H16" s="47" t="str">
        <f>"| "&amp;Tableau_salariés[[#This Row],[Nom]]&amp;" "&amp;Tableau_salariés[[#This Row],[Prénom]]&amp;" - "&amp;Tableau_salariés[[#This Row],[Matricule]]&amp;" |"</f>
        <v>| DANLO Geoffroy - 70457 |</v>
      </c>
    </row>
    <row r="17" spans="1:8">
      <c r="A17" s="49">
        <v>70036</v>
      </c>
      <c r="B17" s="48" t="s">
        <v>101</v>
      </c>
      <c r="C17" s="48" t="s">
        <v>102</v>
      </c>
      <c r="D17" s="86">
        <v>36388</v>
      </c>
      <c r="E17" s="47">
        <f ca="1">DATEDIF(Tableau_salariés[[#This Row],[Date de naissance]],TODAY(),"Y")</f>
        <v>26</v>
      </c>
      <c r="F17" s="47">
        <f>MONTH(Tableau_salariés[[#This Row],[Date de naissance]])</f>
        <v>8</v>
      </c>
      <c r="G17" s="47">
        <f>DAY(Tableau_salariés[[#This Row],[Date de naissance]])</f>
        <v>16</v>
      </c>
      <c r="H17" s="47" t="str">
        <f>"| "&amp;Tableau_salariés[[#This Row],[Nom]]&amp;" "&amp;Tableau_salariés[[#This Row],[Prénom]]&amp;" - "&amp;Tableau_salariés[[#This Row],[Matricule]]&amp;" |"</f>
        <v>| COUDEPINCEAU Justin - 70036 |</v>
      </c>
    </row>
    <row r="18" spans="1:8">
      <c r="A18" s="49">
        <v>70750</v>
      </c>
      <c r="B18" s="48" t="s">
        <v>103</v>
      </c>
      <c r="C18" s="48" t="s">
        <v>104</v>
      </c>
      <c r="D18" s="86">
        <v>25911</v>
      </c>
      <c r="E18" s="47">
        <f ca="1">DATEDIF(Tableau_salariés[[#This Row],[Date de naissance]],TODAY(),"Y")</f>
        <v>55</v>
      </c>
      <c r="F18" s="47">
        <f>MONTH(Tableau_salariés[[#This Row],[Date de naissance]])</f>
        <v>12</v>
      </c>
      <c r="G18" s="47">
        <f>DAY(Tableau_salariés[[#This Row],[Date de naissance]])</f>
        <v>9</v>
      </c>
      <c r="H18" s="47" t="str">
        <f>"| "&amp;Tableau_salariés[[#This Row],[Nom]]&amp;" "&amp;Tableau_salariés[[#This Row],[Prénom]]&amp;" - "&amp;Tableau_salariés[[#This Row],[Matricule]]&amp;" |"</f>
        <v>| SASPRONONCE Come - 70750 |</v>
      </c>
    </row>
    <row r="19" spans="1:8">
      <c r="A19" s="49">
        <v>70324</v>
      </c>
      <c r="B19" s="48" t="s">
        <v>105</v>
      </c>
      <c r="C19" s="48" t="s">
        <v>106</v>
      </c>
      <c r="D19" s="86">
        <v>33588</v>
      </c>
      <c r="E19" s="47">
        <f ca="1">DATEDIF(Tableau_salariés[[#This Row],[Date de naissance]],TODAY(),"Y")</f>
        <v>34</v>
      </c>
      <c r="F19" s="47">
        <f>MONTH(Tableau_salariés[[#This Row],[Date de naissance]])</f>
        <v>12</v>
      </c>
      <c r="G19" s="47">
        <f>DAY(Tableau_salariés[[#This Row],[Date de naissance]])</f>
        <v>16</v>
      </c>
      <c r="H19" s="47" t="str">
        <f>"| "&amp;Tableau_salariés[[#This Row],[Nom]]&amp;" "&amp;Tableau_salariés[[#This Row],[Prénom]]&amp;" - "&amp;Tableau_salariés[[#This Row],[Matricule]]&amp;" |"</f>
        <v>| GOUDI Bibi - 70324 |</v>
      </c>
    </row>
    <row r="20" spans="1:8">
      <c r="A20" s="49">
        <v>70065</v>
      </c>
      <c r="B20" s="48" t="s">
        <v>107</v>
      </c>
      <c r="C20" s="48" t="s">
        <v>108</v>
      </c>
      <c r="D20" s="86">
        <v>25521</v>
      </c>
      <c r="E20" s="47">
        <f ca="1">DATEDIF(Tableau_salariés[[#This Row],[Date de naissance]],TODAY(),"Y")</f>
        <v>56</v>
      </c>
      <c r="F20" s="47">
        <f>MONTH(Tableau_salariés[[#This Row],[Date de naissance]])</f>
        <v>11</v>
      </c>
      <c r="G20" s="47">
        <f>DAY(Tableau_salariés[[#This Row],[Date de naissance]])</f>
        <v>14</v>
      </c>
      <c r="H20" s="47" t="str">
        <f>"| "&amp;Tableau_salariés[[#This Row],[Nom]]&amp;" "&amp;Tableau_salariés[[#This Row],[Prénom]]&amp;" - "&amp;Tableau_salariés[[#This Row],[Matricule]]&amp;" |"</f>
        <v>| PRENTOUT Emma - 70065 |</v>
      </c>
    </row>
    <row r="21" spans="1:8">
      <c r="A21" s="49">
        <v>70291</v>
      </c>
      <c r="B21" s="48" t="s">
        <v>109</v>
      </c>
      <c r="C21" s="48" t="s">
        <v>110</v>
      </c>
      <c r="D21" s="86">
        <v>23800</v>
      </c>
      <c r="E21" s="47">
        <f ca="1">DATEDIF(Tableau_salariés[[#This Row],[Date de naissance]],TODAY(),"Y")</f>
        <v>61</v>
      </c>
      <c r="F21" s="47">
        <f>MONTH(Tableau_salariés[[#This Row],[Date de naissance]])</f>
        <v>2</v>
      </c>
      <c r="G21" s="47">
        <f>DAY(Tableau_salariés[[#This Row],[Date de naissance]])</f>
        <v>27</v>
      </c>
      <c r="H21" s="47" t="str">
        <f>"| "&amp;Tableau_salariés[[#This Row],[Nom]]&amp;" "&amp;Tableau_salariés[[#This Row],[Prénom]]&amp;" - "&amp;Tableau_salariés[[#This Row],[Matricule]]&amp;" |"</f>
        <v>| TAMON-TRALOR Jeremy - 70291 |</v>
      </c>
    </row>
    <row r="22" spans="1:8">
      <c r="A22" s="49">
        <v>70413</v>
      </c>
      <c r="B22" s="48" t="s">
        <v>111</v>
      </c>
      <c r="C22" s="48" t="s">
        <v>112</v>
      </c>
      <c r="D22" s="86">
        <v>32062</v>
      </c>
      <c r="E22" s="47">
        <f ca="1">DATEDIF(Tableau_salariés[[#This Row],[Date de naissance]],TODAY(),"Y")</f>
        <v>38</v>
      </c>
      <c r="F22" s="47">
        <f>MONTH(Tableau_salariés[[#This Row],[Date de naissance]])</f>
        <v>10</v>
      </c>
      <c r="G22" s="47">
        <f>DAY(Tableau_salariés[[#This Row],[Date de naissance]])</f>
        <v>12</v>
      </c>
      <c r="H22" s="47" t="str">
        <f>"| "&amp;Tableau_salariés[[#This Row],[Nom]]&amp;" "&amp;Tableau_salariés[[#This Row],[Prénom]]&amp;" - "&amp;Tableau_salariés[[#This Row],[Matricule]]&amp;" |"</f>
        <v>| ATTAN Charles - 70413 |</v>
      </c>
    </row>
    <row r="23" spans="1:8">
      <c r="A23" s="49">
        <v>70461</v>
      </c>
      <c r="B23" s="48" t="s">
        <v>113</v>
      </c>
      <c r="C23" s="48" t="s">
        <v>74</v>
      </c>
      <c r="D23" s="86">
        <v>34185</v>
      </c>
      <c r="E23" s="47">
        <f ca="1">DATEDIF(Tableau_salariés[[#This Row],[Date de naissance]],TODAY(),"Y")</f>
        <v>32</v>
      </c>
      <c r="F23" s="47">
        <f>MONTH(Tableau_salariés[[#This Row],[Date de naissance]])</f>
        <v>8</v>
      </c>
      <c r="G23" s="47">
        <f>DAY(Tableau_salariés[[#This Row],[Date de naissance]])</f>
        <v>4</v>
      </c>
      <c r="H23" s="47" t="str">
        <f>"| "&amp;Tableau_salariés[[#This Row],[Nom]]&amp;" "&amp;Tableau_salariés[[#This Row],[Prénom]]&amp;" - "&amp;Tableau_salariés[[#This Row],[Matricule]]&amp;" |"</f>
        <v>| SINSONBOT Amédée - 70461 |</v>
      </c>
    </row>
    <row r="24" spans="1:8">
      <c r="A24" s="49">
        <v>70490</v>
      </c>
      <c r="B24" s="48" t="s">
        <v>114</v>
      </c>
      <c r="C24" s="48" t="s">
        <v>115</v>
      </c>
      <c r="D24" s="86">
        <v>34444</v>
      </c>
      <c r="E24" s="47">
        <f ca="1">DATEDIF(Tableau_salariés[[#This Row],[Date de naissance]],TODAY(),"Y")</f>
        <v>32</v>
      </c>
      <c r="F24" s="47">
        <f>MONTH(Tableau_salariés[[#This Row],[Date de naissance]])</f>
        <v>4</v>
      </c>
      <c r="G24" s="47">
        <f>DAY(Tableau_salariés[[#This Row],[Date de naissance]])</f>
        <v>20</v>
      </c>
      <c r="H24" s="47" t="str">
        <f>"| "&amp;Tableau_salariés[[#This Row],[Nom]]&amp;" "&amp;Tableau_salariés[[#This Row],[Prénom]]&amp;" - "&amp;Tableau_salariés[[#This Row],[Matricule]]&amp;" |"</f>
        <v>| EDDA Thérèse - 70490 |</v>
      </c>
    </row>
    <row r="25" spans="1:8">
      <c r="A25" s="49">
        <v>70551</v>
      </c>
      <c r="B25" s="48" t="s">
        <v>116</v>
      </c>
      <c r="C25" s="48" t="s">
        <v>117</v>
      </c>
      <c r="D25" s="86">
        <v>30825</v>
      </c>
      <c r="E25" s="47">
        <f ca="1">DATEDIF(Tableau_salariés[[#This Row],[Date de naissance]],TODAY(),"Y")</f>
        <v>42</v>
      </c>
      <c r="F25" s="47">
        <f>MONTH(Tableau_salariés[[#This Row],[Date de naissance]])</f>
        <v>5</v>
      </c>
      <c r="G25" s="47">
        <f>DAY(Tableau_salariés[[#This Row],[Date de naissance]])</f>
        <v>23</v>
      </c>
      <c r="H25" s="47" t="str">
        <f>"| "&amp;Tableau_salariés[[#This Row],[Nom]]&amp;" "&amp;Tableau_salariés[[#This Row],[Prénom]]&amp;" - "&amp;Tableau_salariés[[#This Row],[Matricule]]&amp;" |"</f>
        <v>| DON Guy - 70551 |</v>
      </c>
    </row>
    <row r="26" spans="1:8">
      <c r="A26" s="49">
        <v>70665</v>
      </c>
      <c r="B26" s="48" t="s">
        <v>118</v>
      </c>
      <c r="C26" s="48" t="s">
        <v>108</v>
      </c>
      <c r="D26" s="86">
        <v>35894</v>
      </c>
      <c r="E26" s="47">
        <f ca="1">DATEDIF(Tableau_salariés[[#This Row],[Date de naissance]],TODAY(),"Y")</f>
        <v>28</v>
      </c>
      <c r="F26" s="47">
        <f>MONTH(Tableau_salariés[[#This Row],[Date de naissance]])</f>
        <v>4</v>
      </c>
      <c r="G26" s="47">
        <f>DAY(Tableau_salariés[[#This Row],[Date de naissance]])</f>
        <v>9</v>
      </c>
      <c r="H26" s="47" t="str">
        <f>"| "&amp;Tableau_salariés[[#This Row],[Nom]]&amp;" "&amp;Tableau_salariés[[#This Row],[Prénom]]&amp;" - "&amp;Tableau_salariés[[#This Row],[Matricule]]&amp;" |"</f>
        <v>| PAFEMAL Emma - 70665 |</v>
      </c>
    </row>
    <row r="27" spans="1:8">
      <c r="A27" s="49">
        <v>70725</v>
      </c>
      <c r="B27" s="48" t="s">
        <v>119</v>
      </c>
      <c r="C27" s="48" t="s">
        <v>104</v>
      </c>
      <c r="D27" s="86">
        <v>25424</v>
      </c>
      <c r="E27" s="47">
        <f ca="1">DATEDIF(Tableau_salariés[[#This Row],[Date de naissance]],TODAY(),"Y")</f>
        <v>56</v>
      </c>
      <c r="F27" s="47">
        <f>MONTH(Tableau_salariés[[#This Row],[Date de naissance]])</f>
        <v>8</v>
      </c>
      <c r="G27" s="47">
        <f>DAY(Tableau_salariés[[#This Row],[Date de naissance]])</f>
        <v>9</v>
      </c>
      <c r="H27" s="47" t="str">
        <f>"| "&amp;Tableau_salariés[[#This Row],[Nom]]&amp;" "&amp;Tableau_salariés[[#This Row],[Prénom]]&amp;" - "&amp;Tableau_salariés[[#This Row],[Matricule]]&amp;" |"</f>
        <v>| CHESSOI Come - 70725 |</v>
      </c>
    </row>
    <row r="28" spans="1:8">
      <c r="A28" s="49">
        <v>70360</v>
      </c>
      <c r="B28" s="48" t="s">
        <v>120</v>
      </c>
      <c r="C28" s="48" t="s">
        <v>121</v>
      </c>
      <c r="D28" s="86">
        <v>23620</v>
      </c>
      <c r="E28" s="47">
        <f ca="1">DATEDIF(Tableau_salariés[[#This Row],[Date de naissance]],TODAY(),"Y")</f>
        <v>61</v>
      </c>
      <c r="F28" s="47">
        <f>MONTH(Tableau_salariés[[#This Row],[Date de naissance]])</f>
        <v>8</v>
      </c>
      <c r="G28" s="47">
        <f>DAY(Tableau_salariés[[#This Row],[Date de naissance]])</f>
        <v>31</v>
      </c>
      <c r="H28" s="47" t="str">
        <f>"| "&amp;Tableau_salariés[[#This Row],[Nom]]&amp;" "&amp;Tableau_salariés[[#This Row],[Prénom]]&amp;" - "&amp;Tableau_salariés[[#This Row],[Matricule]]&amp;" |"</f>
        <v>| DETAILLE Pierre - 70360 |</v>
      </c>
    </row>
    <row r="29" spans="1:8">
      <c r="A29" s="49">
        <v>70670</v>
      </c>
      <c r="B29" s="48" t="s">
        <v>122</v>
      </c>
      <c r="C29" s="48" t="s">
        <v>123</v>
      </c>
      <c r="D29" s="86">
        <v>32970</v>
      </c>
      <c r="E29" s="47">
        <f ca="1">DATEDIF(Tableau_salariés[[#This Row],[Date de naissance]],TODAY(),"Y")</f>
        <v>36</v>
      </c>
      <c r="F29" s="47">
        <f>MONTH(Tableau_salariés[[#This Row],[Date de naissance]])</f>
        <v>4</v>
      </c>
      <c r="G29" s="47">
        <f>DAY(Tableau_salariés[[#This Row],[Date de naissance]])</f>
        <v>7</v>
      </c>
      <c r="H29" s="47" t="str">
        <f>"| "&amp;Tableau_salariés[[#This Row],[Nom]]&amp;" "&amp;Tableau_salariés[[#This Row],[Prénom]]&amp;" - "&amp;Tableau_salariés[[#This Row],[Matricule]]&amp;" |"</f>
        <v>| BODIN Nadine - 70670 |</v>
      </c>
    </row>
    <row r="30" spans="1:8">
      <c r="A30" s="49">
        <v>70567</v>
      </c>
      <c r="B30" s="48" t="s">
        <v>124</v>
      </c>
      <c r="C30" s="48" t="s">
        <v>125</v>
      </c>
      <c r="D30" s="86">
        <v>31177</v>
      </c>
      <c r="E30" s="47">
        <f ca="1">DATEDIF(Tableau_salariés[[#This Row],[Date de naissance]],TODAY(),"Y")</f>
        <v>41</v>
      </c>
      <c r="F30" s="47">
        <f>MONTH(Tableau_salariés[[#This Row],[Date de naissance]])</f>
        <v>5</v>
      </c>
      <c r="G30" s="47">
        <f>DAY(Tableau_salariés[[#This Row],[Date de naissance]])</f>
        <v>10</v>
      </c>
      <c r="H30" s="47" t="str">
        <f>"| "&amp;Tableau_salariés[[#This Row],[Nom]]&amp;" "&amp;Tableau_salariés[[#This Row],[Prénom]]&amp;" - "&amp;Tableau_salariés[[#This Row],[Matricule]]&amp;" |"</f>
        <v>| BONFRE Guillaume - 70567 |</v>
      </c>
    </row>
    <row r="31" spans="1:8">
      <c r="A31" s="49">
        <v>70330</v>
      </c>
      <c r="B31" s="48" t="s">
        <v>126</v>
      </c>
      <c r="C31" s="48" t="s">
        <v>127</v>
      </c>
      <c r="D31" s="86">
        <v>30662</v>
      </c>
      <c r="E31" s="47">
        <f ca="1">DATEDIF(Tableau_salariés[[#This Row],[Date de naissance]],TODAY(),"Y")</f>
        <v>42</v>
      </c>
      <c r="F31" s="47">
        <f>MONTH(Tableau_salariés[[#This Row],[Date de naissance]])</f>
        <v>12</v>
      </c>
      <c r="G31" s="47">
        <f>DAY(Tableau_salariés[[#This Row],[Date de naissance]])</f>
        <v>12</v>
      </c>
      <c r="H31" s="47" t="str">
        <f>"| "&amp;Tableau_salariés[[#This Row],[Nom]]&amp;" "&amp;Tableau_salariés[[#This Row],[Prénom]]&amp;" - "&amp;Tableau_salariés[[#This Row],[Matricule]]&amp;" |"</f>
        <v>| BONNET Nathalie - 70330 |</v>
      </c>
    </row>
    <row r="32" spans="1:8">
      <c r="A32" s="49">
        <v>70319</v>
      </c>
      <c r="B32" s="48" t="s">
        <v>128</v>
      </c>
      <c r="C32" s="48" t="s">
        <v>129</v>
      </c>
      <c r="D32" s="86">
        <v>33346</v>
      </c>
      <c r="E32" s="47">
        <f ca="1">DATEDIF(Tableau_salariés[[#This Row],[Date de naissance]],TODAY(),"Y")</f>
        <v>35</v>
      </c>
      <c r="F32" s="47">
        <f>MONTH(Tableau_salariés[[#This Row],[Date de naissance]])</f>
        <v>4</v>
      </c>
      <c r="G32" s="47">
        <f>DAY(Tableau_salariés[[#This Row],[Date de naissance]])</f>
        <v>18</v>
      </c>
      <c r="H32" s="47" t="str">
        <f>"| "&amp;Tableau_salariés[[#This Row],[Nom]]&amp;" "&amp;Tableau_salariés[[#This Row],[Prénom]]&amp;" - "&amp;Tableau_salariés[[#This Row],[Matricule]]&amp;" |"</f>
        <v>| BORNE Wahiba - 70319 |</v>
      </c>
    </row>
    <row r="33" spans="1:8">
      <c r="A33" s="49">
        <v>70392</v>
      </c>
      <c r="B33" s="48" t="s">
        <v>130</v>
      </c>
      <c r="C33" s="48" t="s">
        <v>131</v>
      </c>
      <c r="D33" s="86">
        <v>24903</v>
      </c>
      <c r="E33" s="47">
        <f ca="1">DATEDIF(Tableau_salariés[[#This Row],[Date de naissance]],TODAY(),"Y")</f>
        <v>58</v>
      </c>
      <c r="F33" s="47">
        <f>MONTH(Tableau_salariés[[#This Row],[Date de naissance]])</f>
        <v>3</v>
      </c>
      <c r="G33" s="47">
        <f>DAY(Tableau_salariés[[#This Row],[Date de naissance]])</f>
        <v>6</v>
      </c>
      <c r="H33" s="47" t="str">
        <f>"| "&amp;Tableau_salariés[[#This Row],[Nom]]&amp;" "&amp;Tableau_salariés[[#This Row],[Prénom]]&amp;" - "&amp;Tableau_salariés[[#This Row],[Matricule]]&amp;" |"</f>
        <v>| BOSMON Marine - 70392 |</v>
      </c>
    </row>
    <row r="34" spans="1:8">
      <c r="A34" s="49">
        <v>70781</v>
      </c>
      <c r="B34" s="48" t="s">
        <v>132</v>
      </c>
      <c r="C34" s="48" t="s">
        <v>133</v>
      </c>
      <c r="D34" s="86">
        <v>30777</v>
      </c>
      <c r="E34" s="47">
        <f ca="1">DATEDIF(Tableau_salariés[[#This Row],[Date de naissance]],TODAY(),"Y")</f>
        <v>42</v>
      </c>
      <c r="F34" s="47">
        <f>MONTH(Tableau_salariés[[#This Row],[Date de naissance]])</f>
        <v>4</v>
      </c>
      <c r="G34" s="47">
        <f>DAY(Tableau_salariés[[#This Row],[Date de naissance]])</f>
        <v>5</v>
      </c>
      <c r="H34" s="47" t="str">
        <f>"| "&amp;Tableau_salariés[[#This Row],[Nom]]&amp;" "&amp;Tableau_salariés[[#This Row],[Prénom]]&amp;" - "&amp;Tableau_salariés[[#This Row],[Matricule]]&amp;" |"</f>
        <v>| BOUDA Kevin - 70781 |</v>
      </c>
    </row>
    <row r="35" spans="1:8">
      <c r="A35" s="49">
        <v>70051</v>
      </c>
      <c r="B35" s="48" t="s">
        <v>134</v>
      </c>
      <c r="C35" s="48" t="s">
        <v>135</v>
      </c>
      <c r="D35" s="86">
        <v>28055</v>
      </c>
      <c r="E35" s="47">
        <f ca="1">DATEDIF(Tableau_salariés[[#This Row],[Date de naissance]],TODAY(),"Y")</f>
        <v>49</v>
      </c>
      <c r="F35" s="47">
        <f>MONTH(Tableau_salariés[[#This Row],[Date de naissance]])</f>
        <v>10</v>
      </c>
      <c r="G35" s="47">
        <f>DAY(Tableau_salariés[[#This Row],[Date de naissance]])</f>
        <v>22</v>
      </c>
      <c r="H35" s="47" t="str">
        <f>"| "&amp;Tableau_salariés[[#This Row],[Nom]]&amp;" "&amp;Tableau_salariés[[#This Row],[Prénom]]&amp;" - "&amp;Tableau_salariés[[#This Row],[Matricule]]&amp;" |"</f>
        <v>| BOULIO Florent - 70051 |</v>
      </c>
    </row>
    <row r="36" spans="1:8">
      <c r="A36" s="49">
        <v>70423</v>
      </c>
      <c r="B36" s="48" t="s">
        <v>136</v>
      </c>
      <c r="C36" s="48" t="s">
        <v>137</v>
      </c>
      <c r="D36" s="86">
        <v>26794</v>
      </c>
      <c r="E36" s="47">
        <f ca="1">DATEDIF(Tableau_salariés[[#This Row],[Date de naissance]],TODAY(),"Y")</f>
        <v>53</v>
      </c>
      <c r="F36" s="47">
        <f>MONTH(Tableau_salariés[[#This Row],[Date de naissance]])</f>
        <v>5</v>
      </c>
      <c r="G36" s="47">
        <f>DAY(Tableau_salariés[[#This Row],[Date de naissance]])</f>
        <v>10</v>
      </c>
      <c r="H36" s="47" t="str">
        <f>"| "&amp;Tableau_salariés[[#This Row],[Nom]]&amp;" "&amp;Tableau_salariés[[#This Row],[Prénom]]&amp;" - "&amp;Tableau_salariés[[#This Row],[Matricule]]&amp;" |"</f>
        <v>| BOURRAND Gilles - 70423 |</v>
      </c>
    </row>
    <row r="37" spans="1:8">
      <c r="A37" s="49">
        <v>70545</v>
      </c>
      <c r="B37" s="48" t="s">
        <v>138</v>
      </c>
      <c r="C37" s="48" t="s">
        <v>139</v>
      </c>
      <c r="D37" s="86">
        <v>35840</v>
      </c>
      <c r="E37" s="47">
        <f ca="1">DATEDIF(Tableau_salariés[[#This Row],[Date de naissance]],TODAY(),"Y")</f>
        <v>28</v>
      </c>
      <c r="F37" s="47">
        <f>MONTH(Tableau_salariés[[#This Row],[Date de naissance]])</f>
        <v>2</v>
      </c>
      <c r="G37" s="47">
        <f>DAY(Tableau_salariés[[#This Row],[Date de naissance]])</f>
        <v>14</v>
      </c>
      <c r="H37" s="47" t="str">
        <f>"| "&amp;Tableau_salariés[[#This Row],[Nom]]&amp;" "&amp;Tableau_salariés[[#This Row],[Prénom]]&amp;" - "&amp;Tableau_salariés[[#This Row],[Matricule]]&amp;" |"</f>
        <v>| BOUTY Arthur - 70545 |</v>
      </c>
    </row>
    <row r="38" spans="1:8">
      <c r="A38" s="49">
        <v>70596</v>
      </c>
      <c r="B38" s="48" t="s">
        <v>140</v>
      </c>
      <c r="C38" s="48" t="s">
        <v>121</v>
      </c>
      <c r="D38" s="86">
        <v>22352</v>
      </c>
      <c r="E38" s="47">
        <f ca="1">DATEDIF(Tableau_salariés[[#This Row],[Date de naissance]],TODAY(),"Y")</f>
        <v>65</v>
      </c>
      <c r="F38" s="47">
        <f>MONTH(Tableau_salariés[[#This Row],[Date de naissance]])</f>
        <v>3</v>
      </c>
      <c r="G38" s="47">
        <f>DAY(Tableau_salariés[[#This Row],[Date de naissance]])</f>
        <v>12</v>
      </c>
      <c r="H38" s="47" t="str">
        <f>"| "&amp;Tableau_salariés[[#This Row],[Nom]]&amp;" "&amp;Tableau_salariés[[#This Row],[Prénom]]&amp;" - "&amp;Tableau_salariés[[#This Row],[Matricule]]&amp;" |"</f>
        <v>| BRASSEUR Pierre - 70596 |</v>
      </c>
    </row>
    <row r="39" spans="1:8">
      <c r="A39" s="49">
        <v>70556</v>
      </c>
      <c r="B39" s="48" t="s">
        <v>141</v>
      </c>
      <c r="C39" s="48" t="s">
        <v>142</v>
      </c>
      <c r="D39" s="86">
        <v>32615</v>
      </c>
      <c r="E39" s="47">
        <f ca="1">DATEDIF(Tableau_salariés[[#This Row],[Date de naissance]],TODAY(),"Y")</f>
        <v>37</v>
      </c>
      <c r="F39" s="47">
        <f>MONTH(Tableau_salariés[[#This Row],[Date de naissance]])</f>
        <v>4</v>
      </c>
      <c r="G39" s="47">
        <f>DAY(Tableau_salariés[[#This Row],[Date de naissance]])</f>
        <v>17</v>
      </c>
      <c r="H39" s="47" t="str">
        <f>"| "&amp;Tableau_salariés[[#This Row],[Nom]]&amp;" "&amp;Tableau_salariés[[#This Row],[Prénom]]&amp;" - "&amp;Tableau_salariés[[#This Row],[Matricule]]&amp;" |"</f>
        <v>| BRIERE Jean-Charles - 70556 |</v>
      </c>
    </row>
    <row r="40" spans="1:8">
      <c r="A40" s="49">
        <v>70534</v>
      </c>
      <c r="B40" s="48" t="s">
        <v>143</v>
      </c>
      <c r="C40" s="48" t="s">
        <v>144</v>
      </c>
      <c r="D40" s="86">
        <v>30958</v>
      </c>
      <c r="E40" s="47">
        <f ca="1">DATEDIF(Tableau_salariés[[#This Row],[Date de naissance]],TODAY(),"Y")</f>
        <v>41</v>
      </c>
      <c r="F40" s="47">
        <f>MONTH(Tableau_salariés[[#This Row],[Date de naissance]])</f>
        <v>10</v>
      </c>
      <c r="G40" s="47">
        <f>DAY(Tableau_salariés[[#This Row],[Date de naissance]])</f>
        <v>3</v>
      </c>
      <c r="H40" s="47" t="str">
        <f>"| "&amp;Tableau_salariés[[#This Row],[Nom]]&amp;" "&amp;Tableau_salariés[[#This Row],[Prénom]]&amp;" - "&amp;Tableau_salariés[[#This Row],[Matricule]]&amp;" |"</f>
        <v>| BROSSY Romain - 70534 |</v>
      </c>
    </row>
    <row r="41" spans="1:8">
      <c r="A41" s="49">
        <v>70199</v>
      </c>
      <c r="B41" s="48" t="s">
        <v>145</v>
      </c>
      <c r="C41" s="48" t="s">
        <v>146</v>
      </c>
      <c r="D41" s="86">
        <v>30755</v>
      </c>
      <c r="E41" s="47">
        <f ca="1">DATEDIF(Tableau_salariés[[#This Row],[Date de naissance]],TODAY(),"Y")</f>
        <v>42</v>
      </c>
      <c r="F41" s="47">
        <f>MONTH(Tableau_salariés[[#This Row],[Date de naissance]])</f>
        <v>3</v>
      </c>
      <c r="G41" s="47">
        <f>DAY(Tableau_salariés[[#This Row],[Date de naissance]])</f>
        <v>14</v>
      </c>
      <c r="H41" s="47" t="str">
        <f>"| "&amp;Tableau_salariés[[#This Row],[Nom]]&amp;" "&amp;Tableau_salariés[[#This Row],[Prénom]]&amp;" - "&amp;Tableau_salariés[[#This Row],[Matricule]]&amp;" |"</f>
        <v>| BRUGIROUX Clement - 70199 |</v>
      </c>
    </row>
    <row r="42" spans="1:8">
      <c r="A42" s="49">
        <v>70244</v>
      </c>
      <c r="B42" s="48" t="s">
        <v>147</v>
      </c>
      <c r="C42" s="48" t="s">
        <v>148</v>
      </c>
      <c r="D42" s="86">
        <v>29204</v>
      </c>
      <c r="E42" s="47">
        <f ca="1">DATEDIF(Tableau_salariés[[#This Row],[Date de naissance]],TODAY(),"Y")</f>
        <v>46</v>
      </c>
      <c r="F42" s="47">
        <f>MONTH(Tableau_salariés[[#This Row],[Date de naissance]])</f>
        <v>12</v>
      </c>
      <c r="G42" s="47">
        <f>DAY(Tableau_salariés[[#This Row],[Date de naissance]])</f>
        <v>15</v>
      </c>
      <c r="H42" s="47" t="str">
        <f>"| "&amp;Tableau_salariés[[#This Row],[Nom]]&amp;" "&amp;Tableau_salariés[[#This Row],[Prénom]]&amp;" - "&amp;Tableau_salariés[[#This Row],[Matricule]]&amp;" |"</f>
        <v>| BRUNET Vincent - 70244 |</v>
      </c>
    </row>
    <row r="43" spans="1:8">
      <c r="A43" s="49">
        <v>70154</v>
      </c>
      <c r="B43" s="48" t="s">
        <v>149</v>
      </c>
      <c r="C43" s="48" t="s">
        <v>150</v>
      </c>
      <c r="D43" s="86">
        <v>26290</v>
      </c>
      <c r="E43" s="47">
        <f ca="1">DATEDIF(Tableau_salariés[[#This Row],[Date de naissance]],TODAY(),"Y")</f>
        <v>54</v>
      </c>
      <c r="F43" s="47">
        <f>MONTH(Tableau_salariés[[#This Row],[Date de naissance]])</f>
        <v>12</v>
      </c>
      <c r="G43" s="47">
        <f>DAY(Tableau_salariés[[#This Row],[Date de naissance]])</f>
        <v>23</v>
      </c>
      <c r="H43" s="47" t="str">
        <f>"| "&amp;Tableau_salariés[[#This Row],[Nom]]&amp;" "&amp;Tableau_salariés[[#This Row],[Prénom]]&amp;" - "&amp;Tableau_salariés[[#This Row],[Matricule]]&amp;" |"</f>
        <v>| CAFFARD Brigitte - 70154 |</v>
      </c>
    </row>
    <row r="44" spans="1:8">
      <c r="A44" s="49">
        <v>70512</v>
      </c>
      <c r="B44" s="48" t="s">
        <v>151</v>
      </c>
      <c r="C44" s="48" t="s">
        <v>152</v>
      </c>
      <c r="D44" s="86">
        <v>31876</v>
      </c>
      <c r="E44" s="47">
        <f ca="1">DATEDIF(Tableau_salariés[[#This Row],[Date de naissance]],TODAY(),"Y")</f>
        <v>39</v>
      </c>
      <c r="F44" s="47">
        <f>MONTH(Tableau_salariés[[#This Row],[Date de naissance]])</f>
        <v>4</v>
      </c>
      <c r="G44" s="47">
        <f>DAY(Tableau_salariés[[#This Row],[Date de naissance]])</f>
        <v>9</v>
      </c>
      <c r="H44" s="47" t="str">
        <f>"| "&amp;Tableau_salariés[[#This Row],[Nom]]&amp;" "&amp;Tableau_salariés[[#This Row],[Prénom]]&amp;" - "&amp;Tableau_salariés[[#This Row],[Matricule]]&amp;" |"</f>
        <v>| CANCE Nicholas - 70512 |</v>
      </c>
    </row>
    <row r="45" spans="1:8">
      <c r="A45" s="49">
        <v>70313</v>
      </c>
      <c r="B45" s="48" t="s">
        <v>153</v>
      </c>
      <c r="C45" s="48" t="s">
        <v>154</v>
      </c>
      <c r="D45" s="86">
        <v>30905</v>
      </c>
      <c r="E45" s="47">
        <f ca="1">DATEDIF(Tableau_salariés[[#This Row],[Date de naissance]],TODAY(),"Y")</f>
        <v>41</v>
      </c>
      <c r="F45" s="47">
        <f>MONTH(Tableau_salariés[[#This Row],[Date de naissance]])</f>
        <v>8</v>
      </c>
      <c r="G45" s="47">
        <f>DAY(Tableau_salariés[[#This Row],[Date de naissance]])</f>
        <v>11</v>
      </c>
      <c r="H45" s="47" t="str">
        <f>"| "&amp;Tableau_salariés[[#This Row],[Nom]]&amp;" "&amp;Tableau_salariés[[#This Row],[Prénom]]&amp;" - "&amp;Tableau_salariés[[#This Row],[Matricule]]&amp;" |"</f>
        <v>| CANTE Herve - 70313 |</v>
      </c>
    </row>
    <row r="46" spans="1:8">
      <c r="A46" s="49">
        <v>70647</v>
      </c>
      <c r="B46" s="48" t="s">
        <v>155</v>
      </c>
      <c r="C46" s="48" t="s">
        <v>156</v>
      </c>
      <c r="D46" s="86">
        <v>25901</v>
      </c>
      <c r="E46" s="47">
        <f ca="1">DATEDIF(Tableau_salariés[[#This Row],[Date de naissance]],TODAY(),"Y")</f>
        <v>55</v>
      </c>
      <c r="F46" s="47">
        <f>MONTH(Tableau_salariés[[#This Row],[Date de naissance]])</f>
        <v>11</v>
      </c>
      <c r="G46" s="47">
        <f>DAY(Tableau_salariés[[#This Row],[Date de naissance]])</f>
        <v>29</v>
      </c>
      <c r="H46" s="47" t="str">
        <f>"| "&amp;Tableau_salariés[[#This Row],[Nom]]&amp;" "&amp;Tableau_salariés[[#This Row],[Prénom]]&amp;" - "&amp;Tableau_salariés[[#This Row],[Matricule]]&amp;" |"</f>
        <v>| CARDENAS CORDOVA Nicolas - 70647 |</v>
      </c>
    </row>
    <row r="47" spans="1:8">
      <c r="A47" s="49">
        <v>70242</v>
      </c>
      <c r="B47" s="48" t="s">
        <v>157</v>
      </c>
      <c r="C47" s="48" t="s">
        <v>158</v>
      </c>
      <c r="D47" s="86">
        <v>36160</v>
      </c>
      <c r="E47" s="47">
        <f ca="1">DATEDIF(Tableau_salariés[[#This Row],[Date de naissance]],TODAY(),"Y")</f>
        <v>27</v>
      </c>
      <c r="F47" s="47">
        <f>MONTH(Tableau_salariés[[#This Row],[Date de naissance]])</f>
        <v>12</v>
      </c>
      <c r="G47" s="47">
        <f>DAY(Tableau_salariés[[#This Row],[Date de naissance]])</f>
        <v>31</v>
      </c>
      <c r="H47" s="47" t="str">
        <f>"| "&amp;Tableau_salariés[[#This Row],[Nom]]&amp;" "&amp;Tableau_salariés[[#This Row],[Prénom]]&amp;" - "&amp;Tableau_salariés[[#This Row],[Matricule]]&amp;" |"</f>
        <v>| CARRIERE Mathieu - 70242 |</v>
      </c>
    </row>
    <row r="48" spans="1:8">
      <c r="A48" s="49">
        <v>70214</v>
      </c>
      <c r="B48" s="48" t="s">
        <v>159</v>
      </c>
      <c r="C48" s="48" t="s">
        <v>160</v>
      </c>
      <c r="D48" s="86">
        <v>27393</v>
      </c>
      <c r="E48" s="47">
        <f ca="1">DATEDIF(Tableau_salariés[[#This Row],[Date de naissance]],TODAY(),"Y")</f>
        <v>51</v>
      </c>
      <c r="F48" s="47">
        <f>MONTH(Tableau_salariés[[#This Row],[Date de naissance]])</f>
        <v>12</v>
      </c>
      <c r="G48" s="47">
        <f>DAY(Tableau_salariés[[#This Row],[Date de naissance]])</f>
        <v>30</v>
      </c>
      <c r="H48" s="47" t="str">
        <f>"| "&amp;Tableau_salariés[[#This Row],[Nom]]&amp;" "&amp;Tableau_salariés[[#This Row],[Prénom]]&amp;" - "&amp;Tableau_salariés[[#This Row],[Matricule]]&amp;" |"</f>
        <v>| CASTANO Christophe - 70214 |</v>
      </c>
    </row>
    <row r="49" spans="1:8">
      <c r="A49" s="49">
        <v>70351</v>
      </c>
      <c r="B49" s="48" t="s">
        <v>161</v>
      </c>
      <c r="C49" s="48" t="s">
        <v>162</v>
      </c>
      <c r="D49" s="86">
        <v>32843</v>
      </c>
      <c r="E49" s="47">
        <f ca="1">DATEDIF(Tableau_salariés[[#This Row],[Date de naissance]],TODAY(),"Y")</f>
        <v>36</v>
      </c>
      <c r="F49" s="47">
        <f>MONTH(Tableau_salariés[[#This Row],[Date de naissance]])</f>
        <v>12</v>
      </c>
      <c r="G49" s="47">
        <f>DAY(Tableau_salariés[[#This Row],[Date de naissance]])</f>
        <v>1</v>
      </c>
      <c r="H49" s="47" t="str">
        <f>"| "&amp;Tableau_salariés[[#This Row],[Nom]]&amp;" "&amp;Tableau_salariés[[#This Row],[Prénom]]&amp;" - "&amp;Tableau_salariés[[#This Row],[Matricule]]&amp;" |"</f>
        <v>| CATTIN Jean-Marc - 70351 |</v>
      </c>
    </row>
    <row r="50" spans="1:8">
      <c r="A50" s="49">
        <v>70256</v>
      </c>
      <c r="B50" s="48" t="s">
        <v>163</v>
      </c>
      <c r="C50" s="48" t="s">
        <v>164</v>
      </c>
      <c r="D50" s="86">
        <v>28513</v>
      </c>
      <c r="E50" s="47">
        <f ca="1">DATEDIF(Tableau_salariés[[#This Row],[Date de naissance]],TODAY(),"Y")</f>
        <v>48</v>
      </c>
      <c r="F50" s="47">
        <f>MONTH(Tableau_salariés[[#This Row],[Date de naissance]])</f>
        <v>1</v>
      </c>
      <c r="G50" s="47">
        <f>DAY(Tableau_salariés[[#This Row],[Date de naissance]])</f>
        <v>23</v>
      </c>
      <c r="H50" s="47" t="str">
        <f>"| "&amp;Tableau_salariés[[#This Row],[Nom]]&amp;" "&amp;Tableau_salariés[[#This Row],[Prénom]]&amp;" - "&amp;Tableau_salariés[[#This Row],[Matricule]]&amp;" |"</f>
        <v>| CAYUELA Leon - 70256 |</v>
      </c>
    </row>
    <row r="51" spans="1:8">
      <c r="A51" s="49">
        <v>70066</v>
      </c>
      <c r="B51" s="48" t="s">
        <v>165</v>
      </c>
      <c r="C51" s="48" t="s">
        <v>166</v>
      </c>
      <c r="D51" s="86">
        <v>29410</v>
      </c>
      <c r="E51" s="47">
        <f ca="1">DATEDIF(Tableau_salariés[[#This Row],[Date de naissance]],TODAY(),"Y")</f>
        <v>45</v>
      </c>
      <c r="F51" s="47">
        <f>MONTH(Tableau_salariés[[#This Row],[Date de naissance]])</f>
        <v>7</v>
      </c>
      <c r="G51" s="47">
        <f>DAY(Tableau_salariés[[#This Row],[Date de naissance]])</f>
        <v>8</v>
      </c>
      <c r="H51" s="47" t="str">
        <f>"| "&amp;Tableau_salariés[[#This Row],[Nom]]&amp;" "&amp;Tableau_salariés[[#This Row],[Prénom]]&amp;" - "&amp;Tableau_salariés[[#This Row],[Matricule]]&amp;" |"</f>
        <v>| CELESTI Shun-King - 70066 |</v>
      </c>
    </row>
    <row r="52" spans="1:8">
      <c r="A52" s="49">
        <v>70676</v>
      </c>
      <c r="B52" s="48" t="s">
        <v>167</v>
      </c>
      <c r="C52" s="48" t="s">
        <v>168</v>
      </c>
      <c r="D52" s="86">
        <v>28899</v>
      </c>
      <c r="E52" s="47">
        <f ca="1">DATEDIF(Tableau_salariés[[#This Row],[Date de naissance]],TODAY(),"Y")</f>
        <v>47</v>
      </c>
      <c r="F52" s="47">
        <f>MONTH(Tableau_salariés[[#This Row],[Date de naissance]])</f>
        <v>2</v>
      </c>
      <c r="G52" s="47">
        <f>DAY(Tableau_salariés[[#This Row],[Date de naissance]])</f>
        <v>13</v>
      </c>
      <c r="H52" s="47" t="str">
        <f>"| "&amp;Tableau_salariés[[#This Row],[Nom]]&amp;" "&amp;Tableau_salariés[[#This Row],[Prénom]]&amp;" - "&amp;Tableau_salariés[[#This Row],[Matricule]]&amp;" |"</f>
        <v>| CEVAER Flavian - 70676 |</v>
      </c>
    </row>
    <row r="53" spans="1:8">
      <c r="A53" s="49">
        <v>70460</v>
      </c>
      <c r="B53" s="48" t="s">
        <v>169</v>
      </c>
      <c r="C53" s="48" t="s">
        <v>170</v>
      </c>
      <c r="D53" s="86">
        <v>35070</v>
      </c>
      <c r="E53" s="47">
        <f ca="1">DATEDIF(Tableau_salariés[[#This Row],[Date de naissance]],TODAY(),"Y")</f>
        <v>30</v>
      </c>
      <c r="F53" s="47">
        <f>MONTH(Tableau_salariés[[#This Row],[Date de naissance]])</f>
        <v>1</v>
      </c>
      <c r="G53" s="47">
        <f>DAY(Tableau_salariés[[#This Row],[Date de naissance]])</f>
        <v>6</v>
      </c>
      <c r="H53" s="47" t="str">
        <f>"| "&amp;Tableau_salariés[[#This Row],[Nom]]&amp;" "&amp;Tableau_salariés[[#This Row],[Prénom]]&amp;" - "&amp;Tableau_salariés[[#This Row],[Matricule]]&amp;" |"</f>
        <v>| CHAMROEN Yves - 70460 |</v>
      </c>
    </row>
    <row r="54" spans="1:8">
      <c r="A54" s="49">
        <v>70336</v>
      </c>
      <c r="B54" s="48" t="s">
        <v>171</v>
      </c>
      <c r="C54" s="48" t="s">
        <v>172</v>
      </c>
      <c r="D54" s="86">
        <v>26901</v>
      </c>
      <c r="E54" s="47">
        <f ca="1">DATEDIF(Tableau_salariés[[#This Row],[Date de naissance]],TODAY(),"Y")</f>
        <v>52</v>
      </c>
      <c r="F54" s="47">
        <f>MONTH(Tableau_salariés[[#This Row],[Date de naissance]])</f>
        <v>8</v>
      </c>
      <c r="G54" s="47">
        <f>DAY(Tableau_salariés[[#This Row],[Date de naissance]])</f>
        <v>25</v>
      </c>
      <c r="H54" s="47" t="str">
        <f>"| "&amp;Tableau_salariés[[#This Row],[Nom]]&amp;" "&amp;Tableau_salariés[[#This Row],[Prénom]]&amp;" - "&amp;Tableau_salariés[[#This Row],[Matricule]]&amp;" |"</f>
        <v>| CHAPUIS Wilfried - 70336 |</v>
      </c>
    </row>
    <row r="55" spans="1:8">
      <c r="A55" s="49">
        <v>70032</v>
      </c>
      <c r="B55" s="48" t="s">
        <v>173</v>
      </c>
      <c r="C55" s="48" t="s">
        <v>174</v>
      </c>
      <c r="D55" s="86">
        <v>26142</v>
      </c>
      <c r="E55" s="47">
        <f ca="1">DATEDIF(Tableau_salariés[[#This Row],[Date de naissance]],TODAY(),"Y")</f>
        <v>54</v>
      </c>
      <c r="F55" s="47">
        <f>MONTH(Tableau_salariés[[#This Row],[Date de naissance]])</f>
        <v>7</v>
      </c>
      <c r="G55" s="47">
        <f>DAY(Tableau_salariés[[#This Row],[Date de naissance]])</f>
        <v>28</v>
      </c>
      <c r="H55" s="47" t="str">
        <f>"| "&amp;Tableau_salariés[[#This Row],[Nom]]&amp;" "&amp;Tableau_salariés[[#This Row],[Prénom]]&amp;" - "&amp;Tableau_salariés[[#This Row],[Matricule]]&amp;" |"</f>
        <v>| CHARBONNIER Sylvain - 70032 |</v>
      </c>
    </row>
    <row r="56" spans="1:8">
      <c r="A56" s="49">
        <v>70328</v>
      </c>
      <c r="B56" s="48" t="s">
        <v>175</v>
      </c>
      <c r="C56" s="48" t="s">
        <v>176</v>
      </c>
      <c r="D56" s="86">
        <v>28089</v>
      </c>
      <c r="E56" s="47">
        <f ca="1">DATEDIF(Tableau_salariés[[#This Row],[Date de naissance]],TODAY(),"Y")</f>
        <v>49</v>
      </c>
      <c r="F56" s="47">
        <f>MONTH(Tableau_salariés[[#This Row],[Date de naissance]])</f>
        <v>11</v>
      </c>
      <c r="G56" s="47">
        <f>DAY(Tableau_salariés[[#This Row],[Date de naissance]])</f>
        <v>25</v>
      </c>
      <c r="H56" s="47" t="str">
        <f>"| "&amp;Tableau_salariés[[#This Row],[Nom]]&amp;" "&amp;Tableau_salariés[[#This Row],[Prénom]]&amp;" - "&amp;Tableau_salariés[[#This Row],[Matricule]]&amp;" |"</f>
        <v>| CHARPENTIER Hao - 70328 |</v>
      </c>
    </row>
    <row r="57" spans="1:8">
      <c r="A57" s="49">
        <v>70063</v>
      </c>
      <c r="B57" s="48" t="s">
        <v>177</v>
      </c>
      <c r="C57" s="48" t="s">
        <v>178</v>
      </c>
      <c r="D57" s="86">
        <v>26048</v>
      </c>
      <c r="E57" s="47">
        <f ca="1">DATEDIF(Tableau_salariés[[#This Row],[Date de naissance]],TODAY(),"Y")</f>
        <v>55</v>
      </c>
      <c r="F57" s="47">
        <f>MONTH(Tableau_salariés[[#This Row],[Date de naissance]])</f>
        <v>4</v>
      </c>
      <c r="G57" s="47">
        <f>DAY(Tableau_salariés[[#This Row],[Date de naissance]])</f>
        <v>25</v>
      </c>
      <c r="H57" s="47" t="str">
        <f>"| "&amp;Tableau_salariés[[#This Row],[Nom]]&amp;" "&amp;Tableau_salariés[[#This Row],[Prénom]]&amp;" - "&amp;Tableau_salariés[[#This Row],[Matricule]]&amp;" |"</f>
        <v>| CHATARD Bruno - 70063 |</v>
      </c>
    </row>
    <row r="58" spans="1:8">
      <c r="A58" s="49">
        <v>70169</v>
      </c>
      <c r="B58" s="48" t="s">
        <v>179</v>
      </c>
      <c r="C58" s="48" t="s">
        <v>180</v>
      </c>
      <c r="D58" s="86">
        <v>29750</v>
      </c>
      <c r="E58" s="47">
        <f ca="1">DATEDIF(Tableau_salariés[[#This Row],[Date de naissance]],TODAY(),"Y")</f>
        <v>44</v>
      </c>
      <c r="F58" s="47">
        <f>MONTH(Tableau_salariés[[#This Row],[Date de naissance]])</f>
        <v>6</v>
      </c>
      <c r="G58" s="47">
        <f>DAY(Tableau_salariés[[#This Row],[Date de naissance]])</f>
        <v>13</v>
      </c>
      <c r="H58" s="47" t="str">
        <f>"| "&amp;Tableau_salariés[[#This Row],[Nom]]&amp;" "&amp;Tableau_salariés[[#This Row],[Prénom]]&amp;" - "&amp;Tableau_salariés[[#This Row],[Matricule]]&amp;" |"</f>
        <v>| CHEN Farah - 70169 |</v>
      </c>
    </row>
    <row r="59" spans="1:8">
      <c r="A59" s="49">
        <v>70757</v>
      </c>
      <c r="B59" s="48" t="s">
        <v>181</v>
      </c>
      <c r="C59" s="48" t="s">
        <v>182</v>
      </c>
      <c r="D59" s="86">
        <v>33958</v>
      </c>
      <c r="E59" s="47">
        <f ca="1">DATEDIF(Tableau_salariés[[#This Row],[Date de naissance]],TODAY(),"Y")</f>
        <v>33</v>
      </c>
      <c r="F59" s="47">
        <f>MONTH(Tableau_salariés[[#This Row],[Date de naissance]])</f>
        <v>12</v>
      </c>
      <c r="G59" s="47">
        <f>DAY(Tableau_salariés[[#This Row],[Date de naissance]])</f>
        <v>20</v>
      </c>
      <c r="H59" s="47" t="str">
        <f>"| "&amp;Tableau_salariés[[#This Row],[Nom]]&amp;" "&amp;Tableau_salariés[[#This Row],[Prénom]]&amp;" - "&amp;Tableau_salariés[[#This Row],[Matricule]]&amp;" |"</f>
        <v>| CHEVALIER Dylan - 70757 |</v>
      </c>
    </row>
    <row r="60" spans="1:8">
      <c r="A60" s="49">
        <v>70265</v>
      </c>
      <c r="B60" s="48" t="s">
        <v>183</v>
      </c>
      <c r="C60" s="48" t="s">
        <v>184</v>
      </c>
      <c r="D60" s="86">
        <v>34929</v>
      </c>
      <c r="E60" s="47">
        <f ca="1">DATEDIF(Tableau_salariés[[#This Row],[Date de naissance]],TODAY(),"Y")</f>
        <v>30</v>
      </c>
      <c r="F60" s="47">
        <f>MONTH(Tableau_salariés[[#This Row],[Date de naissance]])</f>
        <v>8</v>
      </c>
      <c r="G60" s="47">
        <f>DAY(Tableau_salariés[[#This Row],[Date de naissance]])</f>
        <v>18</v>
      </c>
      <c r="H60" s="47" t="str">
        <f>"| "&amp;Tableau_salariés[[#This Row],[Nom]]&amp;" "&amp;Tableau_salariés[[#This Row],[Prénom]]&amp;" - "&amp;Tableau_salariés[[#This Row],[Matricule]]&amp;" |"</f>
        <v>| CHOKOR Aurelie - 70265 |</v>
      </c>
    </row>
    <row r="61" spans="1:8">
      <c r="A61" s="49">
        <v>70613</v>
      </c>
      <c r="B61" s="48" t="s">
        <v>185</v>
      </c>
      <c r="C61" s="48" t="s">
        <v>125</v>
      </c>
      <c r="D61" s="86">
        <v>29332</v>
      </c>
      <c r="E61" s="47">
        <f ca="1">DATEDIF(Tableau_salariés[[#This Row],[Date de naissance]],TODAY(),"Y")</f>
        <v>46</v>
      </c>
      <c r="F61" s="47">
        <f>MONTH(Tableau_salariés[[#This Row],[Date de naissance]])</f>
        <v>4</v>
      </c>
      <c r="G61" s="47">
        <f>DAY(Tableau_salariés[[#This Row],[Date de naissance]])</f>
        <v>21</v>
      </c>
      <c r="H61" s="47" t="str">
        <f>"| "&amp;Tableau_salariés[[#This Row],[Nom]]&amp;" "&amp;Tableau_salariés[[#This Row],[Prénom]]&amp;" - "&amp;Tableau_salariés[[#This Row],[Matricule]]&amp;" |"</f>
        <v>| CLAUDE Guillaume - 70613 |</v>
      </c>
    </row>
    <row r="62" spans="1:8">
      <c r="A62" s="49">
        <v>70687</v>
      </c>
      <c r="B62" s="48" t="s">
        <v>186</v>
      </c>
      <c r="C62" s="48" t="s">
        <v>187</v>
      </c>
      <c r="D62" s="86">
        <v>27123</v>
      </c>
      <c r="E62" s="47">
        <f ca="1">DATEDIF(Tableau_salariés[[#This Row],[Date de naissance]],TODAY(),"Y")</f>
        <v>52</v>
      </c>
      <c r="F62" s="47">
        <f>MONTH(Tableau_salariés[[#This Row],[Date de naissance]])</f>
        <v>4</v>
      </c>
      <c r="G62" s="47">
        <f>DAY(Tableau_salariés[[#This Row],[Date de naissance]])</f>
        <v>4</v>
      </c>
      <c r="H62" s="47" t="str">
        <f>"| "&amp;Tableau_salariés[[#This Row],[Nom]]&amp;" "&amp;Tableau_salariés[[#This Row],[Prénom]]&amp;" - "&amp;Tableau_salariés[[#This Row],[Matricule]]&amp;" |"</f>
        <v>| CLEUET Jonathan - 70687 |</v>
      </c>
    </row>
    <row r="63" spans="1:8">
      <c r="A63" s="49">
        <v>70152</v>
      </c>
      <c r="B63" s="48" t="s">
        <v>188</v>
      </c>
      <c r="C63" s="48" t="s">
        <v>125</v>
      </c>
      <c r="D63" s="86">
        <v>28402</v>
      </c>
      <c r="E63" s="47">
        <f ca="1">DATEDIF(Tableau_salariés[[#This Row],[Date de naissance]],TODAY(),"Y")</f>
        <v>48</v>
      </c>
      <c r="F63" s="47">
        <f>MONTH(Tableau_salariés[[#This Row],[Date de naissance]])</f>
        <v>10</v>
      </c>
      <c r="G63" s="47">
        <f>DAY(Tableau_salariés[[#This Row],[Date de naissance]])</f>
        <v>4</v>
      </c>
      <c r="H63" s="47" t="str">
        <f>"| "&amp;Tableau_salariés[[#This Row],[Nom]]&amp;" "&amp;Tableau_salariés[[#This Row],[Prénom]]&amp;" - "&amp;Tableau_salariés[[#This Row],[Matricule]]&amp;" |"</f>
        <v>| CORBELIN Guillaume - 70152 |</v>
      </c>
    </row>
    <row r="64" spans="1:8">
      <c r="A64" s="49">
        <v>70488</v>
      </c>
      <c r="B64" s="48" t="s">
        <v>189</v>
      </c>
      <c r="C64" s="48" t="s">
        <v>190</v>
      </c>
      <c r="D64" s="86">
        <v>25708</v>
      </c>
      <c r="E64" s="47">
        <f ca="1">DATEDIF(Tableau_salariés[[#This Row],[Date de naissance]],TODAY(),"Y")</f>
        <v>56</v>
      </c>
      <c r="F64" s="47">
        <f>MONTH(Tableau_salariés[[#This Row],[Date de naissance]])</f>
        <v>5</v>
      </c>
      <c r="G64" s="47">
        <f>DAY(Tableau_salariés[[#This Row],[Date de naissance]])</f>
        <v>20</v>
      </c>
      <c r="H64" s="47" t="str">
        <f>"| "&amp;Tableau_salariés[[#This Row],[Nom]]&amp;" "&amp;Tableau_salariés[[#This Row],[Prénom]]&amp;" - "&amp;Tableau_salariés[[#This Row],[Matricule]]&amp;" |"</f>
        <v>| CORTINOVIS Tingting - 70488 |</v>
      </c>
    </row>
    <row r="65" spans="1:8">
      <c r="A65" s="49">
        <v>70735</v>
      </c>
      <c r="B65" s="48" t="s">
        <v>191</v>
      </c>
      <c r="C65" s="48" t="s">
        <v>192</v>
      </c>
      <c r="D65" s="86">
        <v>32793</v>
      </c>
      <c r="E65" s="47">
        <f ca="1">DATEDIF(Tableau_salariés[[#This Row],[Date de naissance]],TODAY(),"Y")</f>
        <v>36</v>
      </c>
      <c r="F65" s="47">
        <f>MONTH(Tableau_salariés[[#This Row],[Date de naissance]])</f>
        <v>10</v>
      </c>
      <c r="G65" s="47">
        <f>DAY(Tableau_salariés[[#This Row],[Date de naissance]])</f>
        <v>12</v>
      </c>
      <c r="H65" s="47" t="str">
        <f>"| "&amp;Tableau_salariés[[#This Row],[Nom]]&amp;" "&amp;Tableau_salariés[[#This Row],[Prénom]]&amp;" - "&amp;Tableau_salariés[[#This Row],[Matricule]]&amp;" |"</f>
        <v>| COUTEAU Vanessa - 70735 |</v>
      </c>
    </row>
    <row r="66" spans="1:8">
      <c r="A66" s="49">
        <v>70230</v>
      </c>
      <c r="B66" s="48" t="s">
        <v>193</v>
      </c>
      <c r="C66" s="48" t="s">
        <v>144</v>
      </c>
      <c r="D66" s="86">
        <v>26400</v>
      </c>
      <c r="E66" s="47">
        <f ca="1">DATEDIF(Tableau_salariés[[#This Row],[Date de naissance]],TODAY(),"Y")</f>
        <v>54</v>
      </c>
      <c r="F66" s="47">
        <f>MONTH(Tableau_salariés[[#This Row],[Date de naissance]])</f>
        <v>4</v>
      </c>
      <c r="G66" s="47">
        <f>DAY(Tableau_salariés[[#This Row],[Date de naissance]])</f>
        <v>11</v>
      </c>
      <c r="H66" s="47" t="str">
        <f>"| "&amp;Tableau_salariés[[#This Row],[Nom]]&amp;" "&amp;Tableau_salariés[[#This Row],[Prénom]]&amp;" - "&amp;Tableau_salariés[[#This Row],[Matricule]]&amp;" |"</f>
        <v>| CUI Romain - 70230 |</v>
      </c>
    </row>
    <row r="67" spans="1:8">
      <c r="A67" s="49">
        <v>70044</v>
      </c>
      <c r="B67" s="48" t="s">
        <v>194</v>
      </c>
      <c r="C67" s="48" t="s">
        <v>195</v>
      </c>
      <c r="D67" s="86">
        <v>32678</v>
      </c>
      <c r="E67" s="47">
        <f ca="1">DATEDIF(Tableau_salariés[[#This Row],[Date de naissance]],TODAY(),"Y")</f>
        <v>36</v>
      </c>
      <c r="F67" s="47">
        <f>MONTH(Tableau_salariés[[#This Row],[Date de naissance]])</f>
        <v>6</v>
      </c>
      <c r="G67" s="47">
        <f>DAY(Tableau_salariés[[#This Row],[Date de naissance]])</f>
        <v>19</v>
      </c>
      <c r="H67" s="47" t="str">
        <f>"| "&amp;Tableau_salariés[[#This Row],[Nom]]&amp;" "&amp;Tableau_salariés[[#This Row],[Prénom]]&amp;" - "&amp;Tableau_salariés[[#This Row],[Matricule]]&amp;" |"</f>
        <v>| DACRUZ Celine - 70044 |</v>
      </c>
    </row>
    <row r="68" spans="1:8">
      <c r="A68" s="49">
        <v>70598</v>
      </c>
      <c r="B68" s="48" t="s">
        <v>196</v>
      </c>
      <c r="C68" s="48" t="s">
        <v>197</v>
      </c>
      <c r="D68" s="86">
        <v>27475</v>
      </c>
      <c r="E68" s="47">
        <f ca="1">DATEDIF(Tableau_salariés[[#This Row],[Date de naissance]],TODAY(),"Y")</f>
        <v>51</v>
      </c>
      <c r="F68" s="47">
        <f>MONTH(Tableau_salariés[[#This Row],[Date de naissance]])</f>
        <v>3</v>
      </c>
      <c r="G68" s="47">
        <f>DAY(Tableau_salariés[[#This Row],[Date de naissance]])</f>
        <v>22</v>
      </c>
      <c r="H68" s="47" t="str">
        <f>"| "&amp;Tableau_salariés[[#This Row],[Nom]]&amp;" "&amp;Tableau_salariés[[#This Row],[Prénom]]&amp;" - "&amp;Tableau_salariés[[#This Row],[Matricule]]&amp;" |"</f>
        <v>| DALLE Valentin - 70598 |</v>
      </c>
    </row>
    <row r="69" spans="1:8">
      <c r="A69" s="49">
        <v>70689</v>
      </c>
      <c r="B69" s="48" t="s">
        <v>198</v>
      </c>
      <c r="C69" s="48" t="s">
        <v>199</v>
      </c>
      <c r="D69" s="86">
        <v>32199</v>
      </c>
      <c r="E69" s="47">
        <f ca="1">DATEDIF(Tableau_salariés[[#This Row],[Date de naissance]],TODAY(),"Y")</f>
        <v>38</v>
      </c>
      <c r="F69" s="47">
        <f>MONTH(Tableau_salariés[[#This Row],[Date de naissance]])</f>
        <v>2</v>
      </c>
      <c r="G69" s="47">
        <f>DAY(Tableau_salariés[[#This Row],[Date de naissance]])</f>
        <v>26</v>
      </c>
      <c r="H69" s="47" t="str">
        <f>"| "&amp;Tableau_salariés[[#This Row],[Nom]]&amp;" "&amp;Tableau_salariés[[#This Row],[Prénom]]&amp;" - "&amp;Tableau_salariés[[#This Row],[Matricule]]&amp;" |"</f>
        <v>| DARTOIS Niels - 70689 |</v>
      </c>
    </row>
    <row r="70" spans="1:8">
      <c r="A70" s="49">
        <v>70467</v>
      </c>
      <c r="B70" s="48" t="s">
        <v>200</v>
      </c>
      <c r="C70" s="48" t="s">
        <v>201</v>
      </c>
      <c r="D70" s="86">
        <v>35980</v>
      </c>
      <c r="E70" s="47">
        <f ca="1">DATEDIF(Tableau_salariés[[#This Row],[Date de naissance]],TODAY(),"Y")</f>
        <v>27</v>
      </c>
      <c r="F70" s="47">
        <f>MONTH(Tableau_salariés[[#This Row],[Date de naissance]])</f>
        <v>7</v>
      </c>
      <c r="G70" s="47">
        <f>DAY(Tableau_salariés[[#This Row],[Date de naissance]])</f>
        <v>4</v>
      </c>
      <c r="H70" s="47" t="str">
        <f>"| "&amp;Tableau_salariés[[#This Row],[Nom]]&amp;" "&amp;Tableau_salariés[[#This Row],[Prénom]]&amp;" - "&amp;Tableau_salariés[[#This Row],[Matricule]]&amp;" |"</f>
        <v>| DAUGAN Axel - 70467 |</v>
      </c>
    </row>
    <row r="71" spans="1:8">
      <c r="A71" s="49">
        <v>70531</v>
      </c>
      <c r="B71" s="48" t="s">
        <v>202</v>
      </c>
      <c r="C71" s="48" t="s">
        <v>203</v>
      </c>
      <c r="D71" s="86">
        <v>29713</v>
      </c>
      <c r="E71" s="47">
        <f ca="1">DATEDIF(Tableau_salariés[[#This Row],[Date de naissance]],TODAY(),"Y")</f>
        <v>45</v>
      </c>
      <c r="F71" s="47">
        <f>MONTH(Tableau_salariés[[#This Row],[Date de naissance]])</f>
        <v>5</v>
      </c>
      <c r="G71" s="47">
        <f>DAY(Tableau_salariés[[#This Row],[Date de naissance]])</f>
        <v>7</v>
      </c>
      <c r="H71" s="47" t="str">
        <f>"| "&amp;Tableau_salariés[[#This Row],[Nom]]&amp;" "&amp;Tableau_salariés[[#This Row],[Prénom]]&amp;" - "&amp;Tableau_salariés[[#This Row],[Matricule]]&amp;" |"</f>
        <v>| DE BARBANSON Corentin - 70531 |</v>
      </c>
    </row>
    <row r="72" spans="1:8">
      <c r="A72" s="49">
        <v>70017</v>
      </c>
      <c r="B72" s="48" t="s">
        <v>204</v>
      </c>
      <c r="C72" s="48" t="s">
        <v>205</v>
      </c>
      <c r="D72" s="86">
        <v>31620</v>
      </c>
      <c r="E72" s="47">
        <f ca="1">DATEDIF(Tableau_salariés[[#This Row],[Date de naissance]],TODAY(),"Y")</f>
        <v>39</v>
      </c>
      <c r="F72" s="47">
        <f>MONTH(Tableau_salariés[[#This Row],[Date de naissance]])</f>
        <v>7</v>
      </c>
      <c r="G72" s="47">
        <f>DAY(Tableau_salariés[[#This Row],[Date de naissance]])</f>
        <v>27</v>
      </c>
      <c r="H72" s="47" t="str">
        <f>"| "&amp;Tableau_salariés[[#This Row],[Nom]]&amp;" "&amp;Tableau_salariés[[#This Row],[Prénom]]&amp;" - "&amp;Tableau_salariés[[#This Row],[Matricule]]&amp;" |"</f>
        <v>| DE SOUSA Maryline - 70017 |</v>
      </c>
    </row>
    <row r="73" spans="1:8">
      <c r="A73" s="49">
        <v>70465</v>
      </c>
      <c r="B73" s="48" t="s">
        <v>206</v>
      </c>
      <c r="C73" s="48" t="s">
        <v>207</v>
      </c>
      <c r="D73" s="86">
        <v>29817</v>
      </c>
      <c r="E73" s="47">
        <f ca="1">DATEDIF(Tableau_salariés[[#This Row],[Date de naissance]],TODAY(),"Y")</f>
        <v>44</v>
      </c>
      <c r="F73" s="47">
        <f>MONTH(Tableau_salariés[[#This Row],[Date de naissance]])</f>
        <v>8</v>
      </c>
      <c r="G73" s="47">
        <f>DAY(Tableau_salariés[[#This Row],[Date de naissance]])</f>
        <v>19</v>
      </c>
      <c r="H73" s="47" t="str">
        <f>"| "&amp;Tableau_salariés[[#This Row],[Nom]]&amp;" "&amp;Tableau_salariés[[#This Row],[Prénom]]&amp;" - "&amp;Tableau_salariés[[#This Row],[Matricule]]&amp;" |"</f>
        <v>| DECHOMET Jeremie - 70465 |</v>
      </c>
    </row>
    <row r="74" spans="1:8">
      <c r="A74" s="49">
        <v>70006</v>
      </c>
      <c r="B74" s="48" t="s">
        <v>208</v>
      </c>
      <c r="C74" s="48" t="s">
        <v>209</v>
      </c>
      <c r="D74" s="86">
        <v>35788</v>
      </c>
      <c r="E74" s="47">
        <f ca="1">DATEDIF(Tableau_salariés[[#This Row],[Date de naissance]],TODAY(),"Y")</f>
        <v>28</v>
      </c>
      <c r="F74" s="47">
        <f>MONTH(Tableau_salariés[[#This Row],[Date de naissance]])</f>
        <v>12</v>
      </c>
      <c r="G74" s="47">
        <f>DAY(Tableau_salariés[[#This Row],[Date de naissance]])</f>
        <v>24</v>
      </c>
      <c r="H74" s="47" t="str">
        <f>"| "&amp;Tableau_salariés[[#This Row],[Nom]]&amp;" "&amp;Tableau_salariés[[#This Row],[Prénom]]&amp;" - "&amp;Tableau_salariés[[#This Row],[Matricule]]&amp;" |"</f>
        <v>| DELAHAYS Stephanie - 70006 |</v>
      </c>
    </row>
    <row r="75" spans="1:8">
      <c r="A75" s="49">
        <v>70379</v>
      </c>
      <c r="B75" s="48" t="s">
        <v>210</v>
      </c>
      <c r="C75" s="48" t="s">
        <v>211</v>
      </c>
      <c r="D75" s="86">
        <v>27803</v>
      </c>
      <c r="E75" s="47">
        <f ca="1">DATEDIF(Tableau_salariés[[#This Row],[Date de naissance]],TODAY(),"Y")</f>
        <v>50</v>
      </c>
      <c r="F75" s="47">
        <f>MONTH(Tableau_salariés[[#This Row],[Date de naissance]])</f>
        <v>2</v>
      </c>
      <c r="G75" s="47">
        <f>DAY(Tableau_salariés[[#This Row],[Date de naissance]])</f>
        <v>13</v>
      </c>
      <c r="H75" s="47" t="str">
        <f>"| "&amp;Tableau_salariés[[#This Row],[Nom]]&amp;" "&amp;Tableau_salariés[[#This Row],[Prénom]]&amp;" - "&amp;Tableau_salariés[[#This Row],[Matricule]]&amp;" |"</f>
        <v>| DENTAN Delphine - 70379 |</v>
      </c>
    </row>
    <row r="76" spans="1:8">
      <c r="A76" s="49">
        <v>70778</v>
      </c>
      <c r="B76" s="48" t="s">
        <v>212</v>
      </c>
      <c r="C76" s="48" t="s">
        <v>213</v>
      </c>
      <c r="D76" s="86">
        <v>34195</v>
      </c>
      <c r="E76" s="47">
        <f ca="1">DATEDIF(Tableau_salariés[[#This Row],[Date de naissance]],TODAY(),"Y")</f>
        <v>32</v>
      </c>
      <c r="F76" s="47">
        <f>MONTH(Tableau_salariés[[#This Row],[Date de naissance]])</f>
        <v>8</v>
      </c>
      <c r="G76" s="47">
        <f>DAY(Tableau_salariés[[#This Row],[Date de naissance]])</f>
        <v>14</v>
      </c>
      <c r="H76" s="47" t="str">
        <f>"| "&amp;Tableau_salariés[[#This Row],[Nom]]&amp;" "&amp;Tableau_salariés[[#This Row],[Prénom]]&amp;" - "&amp;Tableau_salariés[[#This Row],[Matricule]]&amp;" |"</f>
        <v>| DESMARIS Steeve - 70778 |</v>
      </c>
    </row>
    <row r="77" spans="1:8">
      <c r="A77" s="49">
        <v>70487</v>
      </c>
      <c r="B77" s="48" t="s">
        <v>214</v>
      </c>
      <c r="C77" s="48" t="s">
        <v>215</v>
      </c>
      <c r="D77" s="86">
        <v>35046</v>
      </c>
      <c r="E77" s="47">
        <f ca="1">DATEDIF(Tableau_salariés[[#This Row],[Date de naissance]],TODAY(),"Y")</f>
        <v>30</v>
      </c>
      <c r="F77" s="47">
        <f>MONTH(Tableau_salariés[[#This Row],[Date de naissance]])</f>
        <v>12</v>
      </c>
      <c r="G77" s="47">
        <f>DAY(Tableau_salariés[[#This Row],[Date de naissance]])</f>
        <v>13</v>
      </c>
      <c r="H77" s="47" t="str">
        <f>"| "&amp;Tableau_salariés[[#This Row],[Nom]]&amp;" "&amp;Tableau_salariés[[#This Row],[Prénom]]&amp;" - "&amp;Tableau_salariés[[#This Row],[Matricule]]&amp;" |"</f>
        <v>| DEVIN Aurele - 70487 |</v>
      </c>
    </row>
    <row r="78" spans="1:8">
      <c r="A78" s="49">
        <v>70067</v>
      </c>
      <c r="B78" s="48" t="s">
        <v>216</v>
      </c>
      <c r="C78" s="48" t="s">
        <v>125</v>
      </c>
      <c r="D78" s="86">
        <v>33708</v>
      </c>
      <c r="E78" s="47">
        <f ca="1">DATEDIF(Tableau_salariés[[#This Row],[Date de naissance]],TODAY(),"Y")</f>
        <v>34</v>
      </c>
      <c r="F78" s="47">
        <f>MONTH(Tableau_salariés[[#This Row],[Date de naissance]])</f>
        <v>4</v>
      </c>
      <c r="G78" s="47">
        <f>DAY(Tableau_salariés[[#This Row],[Date de naissance]])</f>
        <v>14</v>
      </c>
      <c r="H78" s="47" t="str">
        <f>"| "&amp;Tableau_salariés[[#This Row],[Nom]]&amp;" "&amp;Tableau_salariés[[#This Row],[Prénom]]&amp;" - "&amp;Tableau_salariés[[#This Row],[Matricule]]&amp;" |"</f>
        <v>| DOPPLER Guillaume - 70067 |</v>
      </c>
    </row>
    <row r="79" spans="1:8">
      <c r="A79" s="49">
        <v>70550</v>
      </c>
      <c r="B79" s="48" t="s">
        <v>217</v>
      </c>
      <c r="C79" s="48" t="s">
        <v>218</v>
      </c>
      <c r="D79" s="86">
        <v>34684</v>
      </c>
      <c r="E79" s="47">
        <f ca="1">DATEDIF(Tableau_salariés[[#This Row],[Date de naissance]],TODAY(),"Y")</f>
        <v>31</v>
      </c>
      <c r="F79" s="47">
        <f>MONTH(Tableau_salariés[[#This Row],[Date de naissance]])</f>
        <v>12</v>
      </c>
      <c r="G79" s="47">
        <f>DAY(Tableau_salariés[[#This Row],[Date de naissance]])</f>
        <v>16</v>
      </c>
      <c r="H79" s="47" t="str">
        <f>"| "&amp;Tableau_salariés[[#This Row],[Nom]]&amp;" "&amp;Tableau_salariés[[#This Row],[Prénom]]&amp;" - "&amp;Tableau_salariés[[#This Row],[Matricule]]&amp;" |"</f>
        <v>| DOUSSELIN Maxime - 70550 |</v>
      </c>
    </row>
    <row r="80" spans="1:8">
      <c r="A80" s="49">
        <v>70358</v>
      </c>
      <c r="B80" s="48" t="s">
        <v>219</v>
      </c>
      <c r="C80" s="48" t="s">
        <v>220</v>
      </c>
      <c r="D80" s="86">
        <v>33842</v>
      </c>
      <c r="E80" s="47">
        <f ca="1">DATEDIF(Tableau_salariés[[#This Row],[Date de naissance]],TODAY(),"Y")</f>
        <v>33</v>
      </c>
      <c r="F80" s="47">
        <f>MONTH(Tableau_salariés[[#This Row],[Date de naissance]])</f>
        <v>8</v>
      </c>
      <c r="G80" s="47">
        <f>DAY(Tableau_salariés[[#This Row],[Date de naissance]])</f>
        <v>26</v>
      </c>
      <c r="H80" s="47" t="str">
        <f>"| "&amp;Tableau_salariés[[#This Row],[Nom]]&amp;" "&amp;Tableau_salariés[[#This Row],[Prénom]]&amp;" - "&amp;Tableau_salariés[[#This Row],[Matricule]]&amp;" |"</f>
        <v>| DUC Julie - 70358 |</v>
      </c>
    </row>
    <row r="81" spans="1:8">
      <c r="A81" s="49">
        <v>70524</v>
      </c>
      <c r="B81" s="48" t="s">
        <v>221</v>
      </c>
      <c r="C81" s="48" t="s">
        <v>222</v>
      </c>
      <c r="D81" s="86">
        <v>25238</v>
      </c>
      <c r="E81" s="47">
        <f ca="1">DATEDIF(Tableau_salariés[[#This Row],[Date de naissance]],TODAY(),"Y")</f>
        <v>57</v>
      </c>
      <c r="F81" s="47">
        <f>MONTH(Tableau_salariés[[#This Row],[Date de naissance]])</f>
        <v>2</v>
      </c>
      <c r="G81" s="47">
        <f>DAY(Tableau_salariés[[#This Row],[Date de naissance]])</f>
        <v>4</v>
      </c>
      <c r="H81" s="47" t="str">
        <f>"| "&amp;Tableau_salariés[[#This Row],[Nom]]&amp;" "&amp;Tableau_salariés[[#This Row],[Prénom]]&amp;" - "&amp;Tableau_salariés[[#This Row],[Matricule]]&amp;" |"</f>
        <v>| DUCOROY Jean-Francois - 70524 |</v>
      </c>
    </row>
    <row r="82" spans="1:8">
      <c r="A82" s="49">
        <v>70278</v>
      </c>
      <c r="B82" s="48" t="s">
        <v>223</v>
      </c>
      <c r="C82" s="48" t="s">
        <v>224</v>
      </c>
      <c r="D82" s="86">
        <v>33776</v>
      </c>
      <c r="E82" s="47">
        <f ca="1">DATEDIF(Tableau_salariés[[#This Row],[Date de naissance]],TODAY(),"Y")</f>
        <v>33</v>
      </c>
      <c r="F82" s="47">
        <f>MONTH(Tableau_salariés[[#This Row],[Date de naissance]])</f>
        <v>6</v>
      </c>
      <c r="G82" s="47">
        <f>DAY(Tableau_salariés[[#This Row],[Date de naissance]])</f>
        <v>21</v>
      </c>
      <c r="H82" s="47" t="str">
        <f>"| "&amp;Tableau_salariés[[#This Row],[Nom]]&amp;" "&amp;Tableau_salariés[[#This Row],[Prénom]]&amp;" - "&amp;Tableau_salariés[[#This Row],[Matricule]]&amp;" |"</f>
        <v>| DUISIT Patricia - 70278 |</v>
      </c>
    </row>
    <row r="83" spans="1:8">
      <c r="A83" s="49">
        <v>70516</v>
      </c>
      <c r="B83" s="48" t="s">
        <v>225</v>
      </c>
      <c r="C83" s="48" t="s">
        <v>226</v>
      </c>
      <c r="D83" s="86">
        <v>31585</v>
      </c>
      <c r="E83" s="47">
        <f ca="1">DATEDIF(Tableau_salariés[[#This Row],[Date de naissance]],TODAY(),"Y")</f>
        <v>39</v>
      </c>
      <c r="F83" s="47">
        <f>MONTH(Tableau_salariés[[#This Row],[Date de naissance]])</f>
        <v>6</v>
      </c>
      <c r="G83" s="47">
        <f>DAY(Tableau_salariés[[#This Row],[Date de naissance]])</f>
        <v>22</v>
      </c>
      <c r="H83" s="47" t="str">
        <f>"| "&amp;Tableau_salariés[[#This Row],[Nom]]&amp;" "&amp;Tableau_salariés[[#This Row],[Prénom]]&amp;" - "&amp;Tableau_salariés[[#This Row],[Matricule]]&amp;" |"</f>
        <v>| DURAND Marc - 70516 |</v>
      </c>
    </row>
    <row r="84" spans="1:8">
      <c r="A84" s="49">
        <v>70375</v>
      </c>
      <c r="B84" s="48" t="s">
        <v>227</v>
      </c>
      <c r="C84" s="48" t="s">
        <v>228</v>
      </c>
      <c r="D84" s="86">
        <v>23466</v>
      </c>
      <c r="E84" s="47">
        <f ca="1">DATEDIF(Tableau_salariés[[#This Row],[Date de naissance]],TODAY(),"Y")</f>
        <v>62</v>
      </c>
      <c r="F84" s="47">
        <f>MONTH(Tableau_salariés[[#This Row],[Date de naissance]])</f>
        <v>3</v>
      </c>
      <c r="G84" s="47">
        <f>DAY(Tableau_salariés[[#This Row],[Date de naissance]])</f>
        <v>30</v>
      </c>
      <c r="H84" s="47" t="str">
        <f>"| "&amp;Tableau_salariés[[#This Row],[Nom]]&amp;" "&amp;Tableau_salariés[[#This Row],[Prénom]]&amp;" - "&amp;Tableau_salariés[[#This Row],[Matricule]]&amp;" |"</f>
        <v>| DUROSEAU-RITZ Mostafa - 70375 |</v>
      </c>
    </row>
    <row r="85" spans="1:8">
      <c r="A85" s="49">
        <v>70142</v>
      </c>
      <c r="B85" s="48" t="s">
        <v>229</v>
      </c>
      <c r="C85" s="48" t="s">
        <v>230</v>
      </c>
      <c r="D85" s="86">
        <v>35037</v>
      </c>
      <c r="E85" s="47">
        <f ca="1">DATEDIF(Tableau_salariés[[#This Row],[Date de naissance]],TODAY(),"Y")</f>
        <v>30</v>
      </c>
      <c r="F85" s="47">
        <f>MONTH(Tableau_salariés[[#This Row],[Date de naissance]])</f>
        <v>12</v>
      </c>
      <c r="G85" s="47">
        <f>DAY(Tableau_salariés[[#This Row],[Date de naissance]])</f>
        <v>4</v>
      </c>
      <c r="H85" s="47" t="str">
        <f>"| "&amp;Tableau_salariés[[#This Row],[Nom]]&amp;" "&amp;Tableau_salariés[[#This Row],[Prénom]]&amp;" - "&amp;Tableau_salariés[[#This Row],[Matricule]]&amp;" |"</f>
        <v>| DUTOO Pierre Yves - 70142 |</v>
      </c>
    </row>
    <row r="86" spans="1:8">
      <c r="A86" s="49">
        <v>70751</v>
      </c>
      <c r="B86" s="48" t="s">
        <v>231</v>
      </c>
      <c r="C86" s="48" t="s">
        <v>232</v>
      </c>
      <c r="D86" s="86">
        <v>29842</v>
      </c>
      <c r="E86" s="47">
        <f ca="1">DATEDIF(Tableau_salariés[[#This Row],[Date de naissance]],TODAY(),"Y")</f>
        <v>44</v>
      </c>
      <c r="F86" s="47">
        <f>MONTH(Tableau_salariés[[#This Row],[Date de naissance]])</f>
        <v>9</v>
      </c>
      <c r="G86" s="47">
        <f>DAY(Tableau_salariés[[#This Row],[Date de naissance]])</f>
        <v>13</v>
      </c>
      <c r="H86" s="47" t="str">
        <f>"| "&amp;Tableau_salariés[[#This Row],[Nom]]&amp;" "&amp;Tableau_salariés[[#This Row],[Prénom]]&amp;" - "&amp;Tableau_salariés[[#This Row],[Matricule]]&amp;" |"</f>
        <v>| EL BARRAK Enzo - 70751 |</v>
      </c>
    </row>
    <row r="87" spans="1:8">
      <c r="A87" s="49">
        <v>70095</v>
      </c>
      <c r="B87" s="48" t="s">
        <v>233</v>
      </c>
      <c r="C87" s="48" t="s">
        <v>234</v>
      </c>
      <c r="D87" s="86">
        <v>33044</v>
      </c>
      <c r="E87" s="47">
        <f ca="1">DATEDIF(Tableau_salariés[[#This Row],[Date de naissance]],TODAY(),"Y")</f>
        <v>35</v>
      </c>
      <c r="F87" s="47">
        <f>MONTH(Tableau_salariés[[#This Row],[Date de naissance]])</f>
        <v>6</v>
      </c>
      <c r="G87" s="47">
        <f>DAY(Tableau_salariés[[#This Row],[Date de naissance]])</f>
        <v>20</v>
      </c>
      <c r="H87" s="47" t="str">
        <f>"| "&amp;Tableau_salariés[[#This Row],[Nom]]&amp;" "&amp;Tableau_salariés[[#This Row],[Prénom]]&amp;" - "&amp;Tableau_salariés[[#This Row],[Matricule]]&amp;" |"</f>
        <v>| EYNARD Chao - 70095 |</v>
      </c>
    </row>
    <row r="88" spans="1:8">
      <c r="A88" s="49">
        <v>70466</v>
      </c>
      <c r="B88" s="48" t="s">
        <v>235</v>
      </c>
      <c r="C88" s="48" t="s">
        <v>236</v>
      </c>
      <c r="D88" s="86">
        <v>36388</v>
      </c>
      <c r="E88" s="47">
        <f ca="1">DATEDIF(Tableau_salariés[[#This Row],[Date de naissance]],TODAY(),"Y")</f>
        <v>26</v>
      </c>
      <c r="F88" s="47">
        <f>MONTH(Tableau_salariés[[#This Row],[Date de naissance]])</f>
        <v>8</v>
      </c>
      <c r="G88" s="47">
        <f>DAY(Tableau_salariés[[#This Row],[Date de naissance]])</f>
        <v>16</v>
      </c>
      <c r="H88" s="47" t="str">
        <f>"| "&amp;Tableau_salariés[[#This Row],[Nom]]&amp;" "&amp;Tableau_salariés[[#This Row],[Prénom]]&amp;" - "&amp;Tableau_salariés[[#This Row],[Matricule]]&amp;" |"</f>
        <v>| FABRE Theo - 70466 |</v>
      </c>
    </row>
    <row r="89" spans="1:8">
      <c r="A89" s="49">
        <v>70200</v>
      </c>
      <c r="B89" s="48" t="s">
        <v>237</v>
      </c>
      <c r="C89" s="48" t="s">
        <v>238</v>
      </c>
      <c r="D89" s="86">
        <v>32828</v>
      </c>
      <c r="E89" s="47">
        <f ca="1">DATEDIF(Tableau_salariés[[#This Row],[Date de naissance]],TODAY(),"Y")</f>
        <v>36</v>
      </c>
      <c r="F89" s="47">
        <f>MONTH(Tableau_salariés[[#This Row],[Date de naissance]])</f>
        <v>11</v>
      </c>
      <c r="G89" s="47">
        <f>DAY(Tableau_salariés[[#This Row],[Date de naissance]])</f>
        <v>16</v>
      </c>
      <c r="H89" s="47" t="str">
        <f>"| "&amp;Tableau_salariés[[#This Row],[Nom]]&amp;" "&amp;Tableau_salariés[[#This Row],[Prénom]]&amp;" - "&amp;Tableau_salariés[[#This Row],[Matricule]]&amp;" |"</f>
        <v>| FANG Pascal - 70200 |</v>
      </c>
    </row>
    <row r="90" spans="1:8">
      <c r="A90" s="49">
        <v>70765</v>
      </c>
      <c r="B90" s="48" t="s">
        <v>239</v>
      </c>
      <c r="C90" s="48" t="s">
        <v>240</v>
      </c>
      <c r="D90" s="86">
        <v>22250</v>
      </c>
      <c r="E90" s="47">
        <f ca="1">DATEDIF(Tableau_salariés[[#This Row],[Date de naissance]],TODAY(),"Y")</f>
        <v>65</v>
      </c>
      <c r="F90" s="47">
        <f>MONTH(Tableau_salariés[[#This Row],[Date de naissance]])</f>
        <v>11</v>
      </c>
      <c r="G90" s="47">
        <f>DAY(Tableau_salariés[[#This Row],[Date de naissance]])</f>
        <v>30</v>
      </c>
      <c r="H90" s="47" t="str">
        <f>"| "&amp;Tableau_salariés[[#This Row],[Nom]]&amp;" "&amp;Tableau_salariés[[#This Row],[Prénom]]&amp;" - "&amp;Tableau_salariés[[#This Row],[Matricule]]&amp;" |"</f>
        <v>| FAURE VINCENT Lucas - 70765 |</v>
      </c>
    </row>
    <row r="91" spans="1:8">
      <c r="A91" s="49">
        <v>70395</v>
      </c>
      <c r="B91" s="48" t="s">
        <v>241</v>
      </c>
      <c r="C91" s="48" t="s">
        <v>242</v>
      </c>
      <c r="D91" s="86">
        <v>34331</v>
      </c>
      <c r="E91" s="47">
        <f ca="1">DATEDIF(Tableau_salariés[[#This Row],[Date de naissance]],TODAY(),"Y")</f>
        <v>32</v>
      </c>
      <c r="F91" s="47">
        <f>MONTH(Tableau_salariés[[#This Row],[Date de naissance]])</f>
        <v>12</v>
      </c>
      <c r="G91" s="47">
        <f>DAY(Tableau_salariés[[#This Row],[Date de naissance]])</f>
        <v>28</v>
      </c>
      <c r="H91" s="47" t="str">
        <f>"| "&amp;Tableau_salariés[[#This Row],[Nom]]&amp;" "&amp;Tableau_salariés[[#This Row],[Prénom]]&amp;" - "&amp;Tableau_salariés[[#This Row],[Matricule]]&amp;" |"</f>
        <v>| FELICI Fabien - 70395 |</v>
      </c>
    </row>
    <row r="92" spans="1:8">
      <c r="A92" s="49">
        <v>70349</v>
      </c>
      <c r="B92" s="48" t="s">
        <v>243</v>
      </c>
      <c r="C92" s="48" t="s">
        <v>244</v>
      </c>
      <c r="D92" s="86">
        <v>35199</v>
      </c>
      <c r="E92" s="47">
        <f ca="1">DATEDIF(Tableau_salariés[[#This Row],[Date de naissance]],TODAY(),"Y")</f>
        <v>30</v>
      </c>
      <c r="F92" s="47">
        <f>MONTH(Tableau_salariés[[#This Row],[Date de naissance]])</f>
        <v>5</v>
      </c>
      <c r="G92" s="47">
        <f>DAY(Tableau_salariés[[#This Row],[Date de naissance]])</f>
        <v>14</v>
      </c>
      <c r="H92" s="47" t="str">
        <f>"| "&amp;Tableau_salariés[[#This Row],[Nom]]&amp;" "&amp;Tableau_salariés[[#This Row],[Prénom]]&amp;" - "&amp;Tableau_salariés[[#This Row],[Matricule]]&amp;" |"</f>
        <v>| FILLANCQ Brice - 70349 |</v>
      </c>
    </row>
    <row r="93" spans="1:8">
      <c r="A93" s="49">
        <v>70377</v>
      </c>
      <c r="B93" s="48" t="s">
        <v>245</v>
      </c>
      <c r="C93" s="48" t="s">
        <v>246</v>
      </c>
      <c r="D93" s="86">
        <v>35070</v>
      </c>
      <c r="E93" s="47">
        <f ca="1">DATEDIF(Tableau_salariés[[#This Row],[Date de naissance]],TODAY(),"Y")</f>
        <v>30</v>
      </c>
      <c r="F93" s="47">
        <f>MONTH(Tableau_salariés[[#This Row],[Date de naissance]])</f>
        <v>1</v>
      </c>
      <c r="G93" s="47">
        <f>DAY(Tableau_salariés[[#This Row],[Date de naissance]])</f>
        <v>6</v>
      </c>
      <c r="H93" s="47" t="str">
        <f>"| "&amp;Tableau_salariés[[#This Row],[Nom]]&amp;" "&amp;Tableau_salariés[[#This Row],[Prénom]]&amp;" - "&amp;Tableau_salariés[[#This Row],[Matricule]]&amp;" |"</f>
        <v>| FLAMENT Mawuli - 70377 |</v>
      </c>
    </row>
    <row r="94" spans="1:8">
      <c r="A94" s="49">
        <v>70742</v>
      </c>
      <c r="B94" s="48" t="s">
        <v>247</v>
      </c>
      <c r="C94" s="48" t="s">
        <v>248</v>
      </c>
      <c r="D94" s="86">
        <v>24892</v>
      </c>
      <c r="E94" s="47">
        <f ca="1">DATEDIF(Tableau_salariés[[#This Row],[Date de naissance]],TODAY(),"Y")</f>
        <v>58</v>
      </c>
      <c r="F94" s="47">
        <f>MONTH(Tableau_salariés[[#This Row],[Date de naissance]])</f>
        <v>2</v>
      </c>
      <c r="G94" s="47">
        <f>DAY(Tableau_salariés[[#This Row],[Date de naissance]])</f>
        <v>24</v>
      </c>
      <c r="H94" s="47" t="str">
        <f>"| "&amp;Tableau_salariés[[#This Row],[Nom]]&amp;" "&amp;Tableau_salariés[[#This Row],[Prénom]]&amp;" - "&amp;Tableau_salariés[[#This Row],[Matricule]]&amp;" |"</f>
        <v>| FLORES Anais - 70742 |</v>
      </c>
    </row>
    <row r="95" spans="1:8">
      <c r="A95" s="49">
        <v>70102</v>
      </c>
      <c r="B95" s="48" t="s">
        <v>249</v>
      </c>
      <c r="C95" s="48" t="s">
        <v>250</v>
      </c>
      <c r="D95" s="86">
        <v>24686</v>
      </c>
      <c r="E95" s="47">
        <f ca="1">DATEDIF(Tableau_salariés[[#This Row],[Date de naissance]],TODAY(),"Y")</f>
        <v>58</v>
      </c>
      <c r="F95" s="47">
        <f>MONTH(Tableau_salariés[[#This Row],[Date de naissance]])</f>
        <v>8</v>
      </c>
      <c r="G95" s="47">
        <f>DAY(Tableau_salariés[[#This Row],[Date de naissance]])</f>
        <v>2</v>
      </c>
      <c r="H95" s="47" t="str">
        <f>"| "&amp;Tableau_salariés[[#This Row],[Nom]]&amp;" "&amp;Tableau_salariés[[#This Row],[Prénom]]&amp;" - "&amp;Tableau_salariés[[#This Row],[Matricule]]&amp;" |"</f>
        <v>| FOLLITSE Pierre Etienne - 70102 |</v>
      </c>
    </row>
    <row r="96" spans="1:8">
      <c r="A96" s="49">
        <v>70270</v>
      </c>
      <c r="B96" s="48" t="s">
        <v>251</v>
      </c>
      <c r="C96" s="48" t="s">
        <v>158</v>
      </c>
      <c r="D96" s="86">
        <v>30410</v>
      </c>
      <c r="E96" s="47">
        <f ca="1">DATEDIF(Tableau_salariés[[#This Row],[Date de naissance]],TODAY(),"Y")</f>
        <v>43</v>
      </c>
      <c r="F96" s="47">
        <f>MONTH(Tableau_salariés[[#This Row],[Date de naissance]])</f>
        <v>4</v>
      </c>
      <c r="G96" s="47">
        <f>DAY(Tableau_salariés[[#This Row],[Date de naissance]])</f>
        <v>4</v>
      </c>
      <c r="H96" s="47" t="str">
        <f>"| "&amp;Tableau_salariés[[#This Row],[Nom]]&amp;" "&amp;Tableau_salariés[[#This Row],[Prénom]]&amp;" - "&amp;Tableau_salariés[[#This Row],[Matricule]]&amp;" |"</f>
        <v>| FORAT Mathieu - 70270 |</v>
      </c>
    </row>
    <row r="97" spans="1:8">
      <c r="A97" s="49">
        <v>70581</v>
      </c>
      <c r="B97" s="48" t="s">
        <v>252</v>
      </c>
      <c r="C97" s="48" t="s">
        <v>218</v>
      </c>
      <c r="D97" s="86">
        <v>35894</v>
      </c>
      <c r="E97" s="47">
        <f ca="1">DATEDIF(Tableau_salariés[[#This Row],[Date de naissance]],TODAY(),"Y")</f>
        <v>28</v>
      </c>
      <c r="F97" s="47">
        <f>MONTH(Tableau_salariés[[#This Row],[Date de naissance]])</f>
        <v>4</v>
      </c>
      <c r="G97" s="47">
        <f>DAY(Tableau_salariés[[#This Row],[Date de naissance]])</f>
        <v>9</v>
      </c>
      <c r="H97" s="47" t="str">
        <f>"| "&amp;Tableau_salariés[[#This Row],[Nom]]&amp;" "&amp;Tableau_salariés[[#This Row],[Prénom]]&amp;" - "&amp;Tableau_salariés[[#This Row],[Matricule]]&amp;" |"</f>
        <v>| FOUCARD Maxime - 70581 |</v>
      </c>
    </row>
    <row r="98" spans="1:8">
      <c r="A98" s="49">
        <v>70772</v>
      </c>
      <c r="B98" s="48" t="s">
        <v>253</v>
      </c>
      <c r="C98" s="48" t="s">
        <v>254</v>
      </c>
      <c r="D98" s="86">
        <v>34178</v>
      </c>
      <c r="E98" s="47">
        <f ca="1">DATEDIF(Tableau_salariés[[#This Row],[Date de naissance]],TODAY(),"Y")</f>
        <v>32</v>
      </c>
      <c r="F98" s="47">
        <f>MONTH(Tableau_salariés[[#This Row],[Date de naissance]])</f>
        <v>7</v>
      </c>
      <c r="G98" s="47">
        <f>DAY(Tableau_salariés[[#This Row],[Date de naissance]])</f>
        <v>28</v>
      </c>
      <c r="H98" s="47" t="str">
        <f>"| "&amp;Tableau_salariés[[#This Row],[Nom]]&amp;" "&amp;Tableau_salariés[[#This Row],[Prénom]]&amp;" - "&amp;Tableau_salariés[[#This Row],[Matricule]]&amp;" |"</f>
        <v>| FOURNIER Anthony - 70772 |</v>
      </c>
    </row>
    <row r="99" spans="1:8">
      <c r="A99" s="49">
        <v>70011</v>
      </c>
      <c r="B99" s="48" t="s">
        <v>255</v>
      </c>
      <c r="C99" s="48" t="s">
        <v>121</v>
      </c>
      <c r="D99" s="86">
        <v>34677</v>
      </c>
      <c r="E99" s="47">
        <f ca="1">DATEDIF(Tableau_salariés[[#This Row],[Date de naissance]],TODAY(),"Y")</f>
        <v>31</v>
      </c>
      <c r="F99" s="47">
        <f>MONTH(Tableau_salariés[[#This Row],[Date de naissance]])</f>
        <v>12</v>
      </c>
      <c r="G99" s="47">
        <f>DAY(Tableau_salariés[[#This Row],[Date de naissance]])</f>
        <v>9</v>
      </c>
      <c r="H99" s="47" t="str">
        <f>"| "&amp;Tableau_salariés[[#This Row],[Nom]]&amp;" "&amp;Tableau_salariés[[#This Row],[Prénom]]&amp;" - "&amp;Tableau_salariés[[#This Row],[Matricule]]&amp;" |"</f>
        <v>| FRELIN Pierre - 70011 |</v>
      </c>
    </row>
    <row r="100" spans="1:8">
      <c r="A100" s="49">
        <v>70367</v>
      </c>
      <c r="B100" s="48" t="s">
        <v>256</v>
      </c>
      <c r="C100" s="48" t="s">
        <v>257</v>
      </c>
      <c r="D100" s="86">
        <v>33417</v>
      </c>
      <c r="E100" s="47">
        <f ca="1">DATEDIF(Tableau_salariés[[#This Row],[Date de naissance]],TODAY(),"Y")</f>
        <v>34</v>
      </c>
      <c r="F100" s="47">
        <f>MONTH(Tableau_salariés[[#This Row],[Date de naissance]])</f>
        <v>6</v>
      </c>
      <c r="G100" s="47">
        <f>DAY(Tableau_salariés[[#This Row],[Date de naissance]])</f>
        <v>28</v>
      </c>
      <c r="H100" s="47" t="str">
        <f>"| "&amp;Tableau_salariés[[#This Row],[Nom]]&amp;" "&amp;Tableau_salariés[[#This Row],[Prénom]]&amp;" - "&amp;Tableau_salariés[[#This Row],[Matricule]]&amp;" |"</f>
        <v>| FRITZ Damien - 70367 |</v>
      </c>
    </row>
    <row r="101" spans="1:8">
      <c r="A101" s="49">
        <v>70445</v>
      </c>
      <c r="B101" s="48" t="s">
        <v>258</v>
      </c>
      <c r="C101" s="48" t="s">
        <v>259</v>
      </c>
      <c r="D101" s="86">
        <v>28999</v>
      </c>
      <c r="E101" s="47">
        <f ca="1">DATEDIF(Tableau_salariés[[#This Row],[Date de naissance]],TODAY(),"Y")</f>
        <v>47</v>
      </c>
      <c r="F101" s="47">
        <f>MONTH(Tableau_salariés[[#This Row],[Date de naissance]])</f>
        <v>5</v>
      </c>
      <c r="G101" s="47">
        <f>DAY(Tableau_salariés[[#This Row],[Date de naissance]])</f>
        <v>24</v>
      </c>
      <c r="H101" s="47" t="str">
        <f>"| "&amp;Tableau_salariés[[#This Row],[Nom]]&amp;" "&amp;Tableau_salariés[[#This Row],[Prénom]]&amp;" - "&amp;Tableau_salariés[[#This Row],[Matricule]]&amp;" |"</f>
        <v>| GACHON Stephane - 70445 |</v>
      </c>
    </row>
    <row r="102" spans="1:8">
      <c r="A102" s="49">
        <v>70021</v>
      </c>
      <c r="B102" s="48" t="s">
        <v>260</v>
      </c>
      <c r="C102" s="48" t="s">
        <v>261</v>
      </c>
      <c r="D102" s="86">
        <v>33690</v>
      </c>
      <c r="E102" s="47">
        <f ca="1">DATEDIF(Tableau_salariés[[#This Row],[Date de naissance]],TODAY(),"Y")</f>
        <v>34</v>
      </c>
      <c r="F102" s="47">
        <f>MONTH(Tableau_salariés[[#This Row],[Date de naissance]])</f>
        <v>3</v>
      </c>
      <c r="G102" s="47">
        <f>DAY(Tableau_salariés[[#This Row],[Date de naissance]])</f>
        <v>27</v>
      </c>
      <c r="H102" s="47" t="str">
        <f>"| "&amp;Tableau_salariés[[#This Row],[Nom]]&amp;" "&amp;Tableau_salariés[[#This Row],[Prénom]]&amp;" - "&amp;Tableau_salariés[[#This Row],[Matricule]]&amp;" |"</f>
        <v>| GAGNIERE Marius - 70021 |</v>
      </c>
    </row>
    <row r="103" spans="1:8">
      <c r="A103" s="49">
        <v>70231</v>
      </c>
      <c r="B103" s="48" t="s">
        <v>262</v>
      </c>
      <c r="C103" s="48" t="s">
        <v>78</v>
      </c>
      <c r="D103" s="86">
        <v>31495</v>
      </c>
      <c r="E103" s="47">
        <f ca="1">DATEDIF(Tableau_salariés[[#This Row],[Date de naissance]],TODAY(),"Y")</f>
        <v>40</v>
      </c>
      <c r="F103" s="47">
        <f>MONTH(Tableau_salariés[[#This Row],[Date de naissance]])</f>
        <v>3</v>
      </c>
      <c r="G103" s="47">
        <f>DAY(Tableau_salariés[[#This Row],[Date de naissance]])</f>
        <v>24</v>
      </c>
      <c r="H103" s="47" t="str">
        <f>"| "&amp;Tableau_salariés[[#This Row],[Nom]]&amp;" "&amp;Tableau_salariés[[#This Row],[Prénom]]&amp;" - "&amp;Tableau_salariés[[#This Row],[Matricule]]&amp;" |"</f>
        <v>| GANDOLFO Thomas - 70231 |</v>
      </c>
    </row>
    <row r="104" spans="1:8">
      <c r="A104" s="49">
        <v>70673</v>
      </c>
      <c r="B104" s="48" t="s">
        <v>263</v>
      </c>
      <c r="C104" s="48" t="s">
        <v>264</v>
      </c>
      <c r="D104" s="86">
        <v>25455</v>
      </c>
      <c r="E104" s="47">
        <f ca="1">DATEDIF(Tableau_salariés[[#This Row],[Date de naissance]],TODAY(),"Y")</f>
        <v>56</v>
      </c>
      <c r="F104" s="47">
        <f>MONTH(Tableau_salariés[[#This Row],[Date de naissance]])</f>
        <v>9</v>
      </c>
      <c r="G104" s="47">
        <f>DAY(Tableau_salariés[[#This Row],[Date de naissance]])</f>
        <v>9</v>
      </c>
      <c r="H104" s="47" t="str">
        <f>"| "&amp;Tableau_salariés[[#This Row],[Nom]]&amp;" "&amp;Tableau_salariés[[#This Row],[Prénom]]&amp;" - "&amp;Tableau_salariés[[#This Row],[Matricule]]&amp;" |"</f>
        <v>| GARDIES Laurence - 70673 |</v>
      </c>
    </row>
    <row r="105" spans="1:8">
      <c r="A105" s="49">
        <v>70668</v>
      </c>
      <c r="B105" s="48" t="s">
        <v>265</v>
      </c>
      <c r="C105" s="48" t="s">
        <v>266</v>
      </c>
      <c r="D105" s="86">
        <v>32950</v>
      </c>
      <c r="E105" s="47">
        <f ca="1">DATEDIF(Tableau_salariés[[#This Row],[Date de naissance]],TODAY(),"Y")</f>
        <v>36</v>
      </c>
      <c r="F105" s="47">
        <f>MONTH(Tableau_salariés[[#This Row],[Date de naissance]])</f>
        <v>3</v>
      </c>
      <c r="G105" s="47">
        <f>DAY(Tableau_salariés[[#This Row],[Date de naissance]])</f>
        <v>18</v>
      </c>
      <c r="H105" s="47" t="str">
        <f>"| "&amp;Tableau_salariés[[#This Row],[Nom]]&amp;" "&amp;Tableau_salariés[[#This Row],[Prénom]]&amp;" - "&amp;Tableau_salariés[[#This Row],[Matricule]]&amp;" |"</f>
        <v>| GARTNER Foulques - 70668 |</v>
      </c>
    </row>
    <row r="106" spans="1:8">
      <c r="A106" s="49">
        <v>70602</v>
      </c>
      <c r="B106" s="48" t="s">
        <v>267</v>
      </c>
      <c r="C106" s="48" t="s">
        <v>268</v>
      </c>
      <c r="D106" s="86">
        <v>35218</v>
      </c>
      <c r="E106" s="47">
        <f ca="1">DATEDIF(Tableau_salariés[[#This Row],[Date de naissance]],TODAY(),"Y")</f>
        <v>29</v>
      </c>
      <c r="F106" s="47">
        <f>MONTH(Tableau_salariés[[#This Row],[Date de naissance]])</f>
        <v>6</v>
      </c>
      <c r="G106" s="47">
        <f>DAY(Tableau_salariés[[#This Row],[Date de naissance]])</f>
        <v>2</v>
      </c>
      <c r="H106" s="47" t="str">
        <f>"| "&amp;Tableau_salariés[[#This Row],[Nom]]&amp;" "&amp;Tableau_salariés[[#This Row],[Prénom]]&amp;" - "&amp;Tableau_salariés[[#This Row],[Matricule]]&amp;" |"</f>
        <v>| GAUVENET MARTIN Lucie - 70602 |</v>
      </c>
    </row>
    <row r="107" spans="1:8">
      <c r="A107" s="49">
        <v>70188</v>
      </c>
      <c r="B107" s="48" t="s">
        <v>269</v>
      </c>
      <c r="C107" s="48" t="s">
        <v>135</v>
      </c>
      <c r="D107" s="86">
        <v>30727</v>
      </c>
      <c r="E107" s="47">
        <f ca="1">DATEDIF(Tableau_salariés[[#This Row],[Date de naissance]],TODAY(),"Y")</f>
        <v>42</v>
      </c>
      <c r="F107" s="47">
        <f>MONTH(Tableau_salariés[[#This Row],[Date de naissance]])</f>
        <v>2</v>
      </c>
      <c r="G107" s="47">
        <f>DAY(Tableau_salariés[[#This Row],[Date de naissance]])</f>
        <v>15</v>
      </c>
      <c r="H107" s="47" t="str">
        <f>"| "&amp;Tableau_salariés[[#This Row],[Nom]]&amp;" "&amp;Tableau_salariés[[#This Row],[Prénom]]&amp;" - "&amp;Tableau_salariés[[#This Row],[Matricule]]&amp;" |"</f>
        <v>| GERAUD Florent - 70188 |</v>
      </c>
    </row>
    <row r="108" spans="1:8">
      <c r="A108" s="49">
        <v>70394</v>
      </c>
      <c r="B108" s="48" t="s">
        <v>270</v>
      </c>
      <c r="C108" s="48" t="s">
        <v>271</v>
      </c>
      <c r="D108" s="86">
        <v>29650</v>
      </c>
      <c r="E108" s="47">
        <f ca="1">DATEDIF(Tableau_salariés[[#This Row],[Date de naissance]],TODAY(),"Y")</f>
        <v>45</v>
      </c>
      <c r="F108" s="47">
        <f>MONTH(Tableau_salariés[[#This Row],[Date de naissance]])</f>
        <v>3</v>
      </c>
      <c r="G108" s="47">
        <f>DAY(Tableau_salariés[[#This Row],[Date de naissance]])</f>
        <v>5</v>
      </c>
      <c r="H108" s="47" t="str">
        <f>"| "&amp;Tableau_salariés[[#This Row],[Nom]]&amp;" "&amp;Tableau_salariés[[#This Row],[Prénom]]&amp;" - "&amp;Tableau_salariés[[#This Row],[Matricule]]&amp;" |"</f>
        <v>| GERVAIS Angele - 70394 |</v>
      </c>
    </row>
    <row r="109" spans="1:8">
      <c r="A109" s="49">
        <v>70075</v>
      </c>
      <c r="B109" s="48" t="s">
        <v>272</v>
      </c>
      <c r="C109" s="48" t="s">
        <v>273</v>
      </c>
      <c r="D109" s="86">
        <v>33601</v>
      </c>
      <c r="E109" s="47">
        <f ca="1">DATEDIF(Tableau_salariés[[#This Row],[Date de naissance]],TODAY(),"Y")</f>
        <v>34</v>
      </c>
      <c r="F109" s="47">
        <f>MONTH(Tableau_salariés[[#This Row],[Date de naissance]])</f>
        <v>12</v>
      </c>
      <c r="G109" s="47">
        <f>DAY(Tableau_salariés[[#This Row],[Date de naissance]])</f>
        <v>29</v>
      </c>
      <c r="H109" s="47" t="str">
        <f>"| "&amp;Tableau_salariés[[#This Row],[Nom]]&amp;" "&amp;Tableau_salariés[[#This Row],[Prénom]]&amp;" - "&amp;Tableau_salariés[[#This Row],[Matricule]]&amp;" |"</f>
        <v>| GIMENEZ Jean Michel - 70075 |</v>
      </c>
    </row>
    <row r="110" spans="1:8">
      <c r="A110" s="49">
        <v>70557</v>
      </c>
      <c r="B110" s="48" t="s">
        <v>274</v>
      </c>
      <c r="C110" s="48" t="s">
        <v>275</v>
      </c>
      <c r="D110" s="86">
        <v>30342</v>
      </c>
      <c r="E110" s="47">
        <f ca="1">DATEDIF(Tableau_salariés[[#This Row],[Date de naissance]],TODAY(),"Y")</f>
        <v>43</v>
      </c>
      <c r="F110" s="47">
        <f>MONTH(Tableau_salariés[[#This Row],[Date de naissance]])</f>
        <v>1</v>
      </c>
      <c r="G110" s="47">
        <f>DAY(Tableau_salariés[[#This Row],[Date de naissance]])</f>
        <v>26</v>
      </c>
      <c r="H110" s="47" t="str">
        <f>"| "&amp;Tableau_salariés[[#This Row],[Nom]]&amp;" "&amp;Tableau_salariés[[#This Row],[Prénom]]&amp;" - "&amp;Tableau_salariés[[#This Row],[Matricule]]&amp;" |"</f>
        <v>| GIRAUD Joanne - 70557 |</v>
      </c>
    </row>
    <row r="111" spans="1:8">
      <c r="A111" s="49">
        <v>70097</v>
      </c>
      <c r="B111" s="48" t="s">
        <v>276</v>
      </c>
      <c r="C111" s="48" t="s">
        <v>277</v>
      </c>
      <c r="D111" s="86">
        <v>28717</v>
      </c>
      <c r="E111" s="47">
        <f ca="1">DATEDIF(Tableau_salariés[[#This Row],[Date de naissance]],TODAY(),"Y")</f>
        <v>47</v>
      </c>
      <c r="F111" s="47">
        <f>MONTH(Tableau_salariés[[#This Row],[Date de naissance]])</f>
        <v>8</v>
      </c>
      <c r="G111" s="47">
        <f>DAY(Tableau_salariés[[#This Row],[Date de naissance]])</f>
        <v>15</v>
      </c>
      <c r="H111" s="47" t="str">
        <f>"| "&amp;Tableau_salariés[[#This Row],[Nom]]&amp;" "&amp;Tableau_salariés[[#This Row],[Prénom]]&amp;" - "&amp;Tableau_salariés[[#This Row],[Matricule]]&amp;" |"</f>
        <v>| GODARD Emilie - 70097 |</v>
      </c>
    </row>
    <row r="112" spans="1:8">
      <c r="A112" s="49">
        <v>70338</v>
      </c>
      <c r="B112" s="48" t="s">
        <v>278</v>
      </c>
      <c r="C112" s="48" t="s">
        <v>279</v>
      </c>
      <c r="D112" s="86">
        <v>28740</v>
      </c>
      <c r="E112" s="47">
        <f ca="1">DATEDIF(Tableau_salariés[[#This Row],[Date de naissance]],TODAY(),"Y")</f>
        <v>47</v>
      </c>
      <c r="F112" s="47">
        <f>MONTH(Tableau_salariés[[#This Row],[Date de naissance]])</f>
        <v>9</v>
      </c>
      <c r="G112" s="47">
        <f>DAY(Tableau_salariés[[#This Row],[Date de naissance]])</f>
        <v>7</v>
      </c>
      <c r="H112" s="47" t="str">
        <f>"| "&amp;Tableau_salariés[[#This Row],[Nom]]&amp;" "&amp;Tableau_salariés[[#This Row],[Prénom]]&amp;" - "&amp;Tableau_salariés[[#This Row],[Matricule]]&amp;" |"</f>
        <v>| GOUAILLIER Loic - 70338 |</v>
      </c>
    </row>
    <row r="113" spans="1:8">
      <c r="A113" s="49">
        <v>70039</v>
      </c>
      <c r="B113" s="48" t="s">
        <v>280</v>
      </c>
      <c r="C113" s="48" t="s">
        <v>218</v>
      </c>
      <c r="D113" s="86">
        <v>33727</v>
      </c>
      <c r="E113" s="47">
        <f ca="1">DATEDIF(Tableau_salariés[[#This Row],[Date de naissance]],TODAY(),"Y")</f>
        <v>34</v>
      </c>
      <c r="F113" s="47">
        <f>MONTH(Tableau_salariés[[#This Row],[Date de naissance]])</f>
        <v>5</v>
      </c>
      <c r="G113" s="47">
        <f>DAY(Tableau_salariés[[#This Row],[Date de naissance]])</f>
        <v>3</v>
      </c>
      <c r="H113" s="47" t="str">
        <f>"| "&amp;Tableau_salariés[[#This Row],[Nom]]&amp;" "&amp;Tableau_salariés[[#This Row],[Prénom]]&amp;" - "&amp;Tableau_salariés[[#This Row],[Matricule]]&amp;" |"</f>
        <v>| GRANDGIRARD Maxime - 70039 |</v>
      </c>
    </row>
    <row r="114" spans="1:8">
      <c r="A114" s="49">
        <v>70738</v>
      </c>
      <c r="B114" s="48" t="s">
        <v>281</v>
      </c>
      <c r="C114" s="48" t="s">
        <v>174</v>
      </c>
      <c r="D114" s="86">
        <v>26349</v>
      </c>
      <c r="E114" s="47">
        <f ca="1">DATEDIF(Tableau_salariés[[#This Row],[Date de naissance]],TODAY(),"Y")</f>
        <v>54</v>
      </c>
      <c r="F114" s="47">
        <f>MONTH(Tableau_salariés[[#This Row],[Date de naissance]])</f>
        <v>2</v>
      </c>
      <c r="G114" s="47">
        <f>DAY(Tableau_salariés[[#This Row],[Date de naissance]])</f>
        <v>20</v>
      </c>
      <c r="H114" s="47" t="str">
        <f>"| "&amp;Tableau_salariés[[#This Row],[Nom]]&amp;" "&amp;Tableau_salariés[[#This Row],[Prénom]]&amp;" - "&amp;Tableau_salariés[[#This Row],[Matricule]]&amp;" |"</f>
        <v>| GREINER Sylvain - 70738 |</v>
      </c>
    </row>
    <row r="115" spans="1:8">
      <c r="A115" s="49">
        <v>70210</v>
      </c>
      <c r="B115" s="48" t="s">
        <v>282</v>
      </c>
      <c r="C115" s="48" t="s">
        <v>158</v>
      </c>
      <c r="D115" s="86">
        <v>29168</v>
      </c>
      <c r="E115" s="47">
        <f ca="1">DATEDIF(Tableau_salariés[[#This Row],[Date de naissance]],TODAY(),"Y")</f>
        <v>46</v>
      </c>
      <c r="F115" s="47">
        <f>MONTH(Tableau_salariés[[#This Row],[Date de naissance]])</f>
        <v>11</v>
      </c>
      <c r="G115" s="47">
        <f>DAY(Tableau_salariés[[#This Row],[Date de naissance]])</f>
        <v>9</v>
      </c>
      <c r="H115" s="47" t="str">
        <f>"| "&amp;Tableau_salariés[[#This Row],[Nom]]&amp;" "&amp;Tableau_salariés[[#This Row],[Prénom]]&amp;" - "&amp;Tableau_salariés[[#This Row],[Matricule]]&amp;" |"</f>
        <v>| GRINFELD Mathieu - 70210 |</v>
      </c>
    </row>
    <row r="116" spans="1:8">
      <c r="A116" s="49">
        <v>70229</v>
      </c>
      <c r="B116" s="48" t="s">
        <v>283</v>
      </c>
      <c r="C116" s="48" t="s">
        <v>284</v>
      </c>
      <c r="D116" s="86">
        <v>31746</v>
      </c>
      <c r="E116" s="47">
        <f ca="1">DATEDIF(Tableau_salariés[[#This Row],[Date de naissance]],TODAY(),"Y")</f>
        <v>39</v>
      </c>
      <c r="F116" s="47">
        <f>MONTH(Tableau_salariés[[#This Row],[Date de naissance]])</f>
        <v>11</v>
      </c>
      <c r="G116" s="47">
        <f>DAY(Tableau_salariés[[#This Row],[Date de naissance]])</f>
        <v>30</v>
      </c>
      <c r="H116" s="47" t="str">
        <f>"| "&amp;Tableau_salariés[[#This Row],[Nom]]&amp;" "&amp;Tableau_salariés[[#This Row],[Prénom]]&amp;" - "&amp;Tableau_salariés[[#This Row],[Matricule]]&amp;" |"</f>
        <v>| GUEHRIA Eric - 70229 |</v>
      </c>
    </row>
    <row r="117" spans="1:8">
      <c r="A117" s="49">
        <v>70510</v>
      </c>
      <c r="B117" s="48" t="s">
        <v>285</v>
      </c>
      <c r="C117" s="48" t="s">
        <v>286</v>
      </c>
      <c r="D117" s="86">
        <v>24764</v>
      </c>
      <c r="E117" s="47">
        <f ca="1">DATEDIF(Tableau_salariés[[#This Row],[Date de naissance]],TODAY(),"Y")</f>
        <v>58</v>
      </c>
      <c r="F117" s="47">
        <f>MONTH(Tableau_salariés[[#This Row],[Date de naissance]])</f>
        <v>10</v>
      </c>
      <c r="G117" s="47">
        <f>DAY(Tableau_salariés[[#This Row],[Date de naissance]])</f>
        <v>19</v>
      </c>
      <c r="H117" s="47" t="str">
        <f>"| "&amp;Tableau_salariés[[#This Row],[Nom]]&amp;" "&amp;Tableau_salariés[[#This Row],[Prénom]]&amp;" - "&amp;Tableau_salariés[[#This Row],[Matricule]]&amp;" |"</f>
        <v>| GUICHAOUA Patrick - 70510 |</v>
      </c>
    </row>
    <row r="118" spans="1:8">
      <c r="A118" s="49">
        <v>70588</v>
      </c>
      <c r="B118" s="48" t="s">
        <v>287</v>
      </c>
      <c r="C118" s="48" t="s">
        <v>288</v>
      </c>
      <c r="D118" s="86">
        <v>22339</v>
      </c>
      <c r="E118" s="47">
        <f ca="1">DATEDIF(Tableau_salariés[[#This Row],[Date de naissance]],TODAY(),"Y")</f>
        <v>65</v>
      </c>
      <c r="F118" s="47">
        <f>MONTH(Tableau_salariés[[#This Row],[Date de naissance]])</f>
        <v>2</v>
      </c>
      <c r="G118" s="47">
        <f>DAY(Tableau_salariés[[#This Row],[Date de naissance]])</f>
        <v>27</v>
      </c>
      <c r="H118" s="47" t="str">
        <f>"| "&amp;Tableau_salariés[[#This Row],[Nom]]&amp;" "&amp;Tableau_salariés[[#This Row],[Prénom]]&amp;" - "&amp;Tableau_salariés[[#This Row],[Matricule]]&amp;" |"</f>
        <v>| GUIN Choughi - 70588 |</v>
      </c>
    </row>
    <row r="119" spans="1:8">
      <c r="A119" s="49">
        <v>70041</v>
      </c>
      <c r="B119" s="48" t="s">
        <v>289</v>
      </c>
      <c r="C119" s="48" t="s">
        <v>290</v>
      </c>
      <c r="D119" s="86">
        <v>31088</v>
      </c>
      <c r="E119" s="47">
        <f ca="1">DATEDIF(Tableau_salariés[[#This Row],[Date de naissance]],TODAY(),"Y")</f>
        <v>41</v>
      </c>
      <c r="F119" s="47">
        <f>MONTH(Tableau_salariés[[#This Row],[Date de naissance]])</f>
        <v>2</v>
      </c>
      <c r="G119" s="47">
        <f>DAY(Tableau_salariés[[#This Row],[Date de naissance]])</f>
        <v>10</v>
      </c>
      <c r="H119" s="47" t="str">
        <f>"| "&amp;Tableau_salariés[[#This Row],[Nom]]&amp;" "&amp;Tableau_salariés[[#This Row],[Prénom]]&amp;" - "&amp;Tableau_salariés[[#This Row],[Matricule]]&amp;" |"</f>
        <v>| GUYARD David - 70041 |</v>
      </c>
    </row>
    <row r="120" spans="1:8">
      <c r="A120" s="49">
        <v>70103</v>
      </c>
      <c r="B120" s="48" t="s">
        <v>291</v>
      </c>
      <c r="C120" s="48" t="s">
        <v>292</v>
      </c>
      <c r="D120" s="86">
        <v>31126</v>
      </c>
      <c r="E120" s="47">
        <f ca="1">DATEDIF(Tableau_salariés[[#This Row],[Date de naissance]],TODAY(),"Y")</f>
        <v>41</v>
      </c>
      <c r="F120" s="47">
        <f>MONTH(Tableau_salariés[[#This Row],[Date de naissance]])</f>
        <v>3</v>
      </c>
      <c r="G120" s="47">
        <f>DAY(Tableau_salariés[[#This Row],[Date de naissance]])</f>
        <v>20</v>
      </c>
      <c r="H120" s="47" t="str">
        <f>"| "&amp;Tableau_salariés[[#This Row],[Nom]]&amp;" "&amp;Tableau_salariés[[#This Row],[Prénom]]&amp;" - "&amp;Tableau_salariés[[#This Row],[Matricule]]&amp;" |"</f>
        <v>| HALITIM Samuel - 70103 |</v>
      </c>
    </row>
    <row r="121" spans="1:8">
      <c r="A121" s="49">
        <v>70280</v>
      </c>
      <c r="B121" s="48" t="s">
        <v>293</v>
      </c>
      <c r="C121" s="48" t="s">
        <v>195</v>
      </c>
      <c r="D121" s="86">
        <v>33275</v>
      </c>
      <c r="E121" s="47">
        <f ca="1">DATEDIF(Tableau_salariés[[#This Row],[Date de naissance]],TODAY(),"Y")</f>
        <v>35</v>
      </c>
      <c r="F121" s="47">
        <f>MONTH(Tableau_salariés[[#This Row],[Date de naissance]])</f>
        <v>2</v>
      </c>
      <c r="G121" s="47">
        <f>DAY(Tableau_salariés[[#This Row],[Date de naissance]])</f>
        <v>6</v>
      </c>
      <c r="H121" s="47" t="str">
        <f>"| "&amp;Tableau_salariés[[#This Row],[Nom]]&amp;" "&amp;Tableau_salariés[[#This Row],[Prénom]]&amp;" - "&amp;Tableau_salariés[[#This Row],[Matricule]]&amp;" |"</f>
        <v>| HAMON Celine - 70280 |</v>
      </c>
    </row>
    <row r="122" spans="1:8">
      <c r="A122" s="49">
        <v>70077</v>
      </c>
      <c r="B122" s="48" t="s">
        <v>294</v>
      </c>
      <c r="C122" s="48" t="s">
        <v>295</v>
      </c>
      <c r="D122" s="86">
        <v>28066</v>
      </c>
      <c r="E122" s="47">
        <f ca="1">DATEDIF(Tableau_salariés[[#This Row],[Date de naissance]],TODAY(),"Y")</f>
        <v>49</v>
      </c>
      <c r="F122" s="47">
        <f>MONTH(Tableau_salariés[[#This Row],[Date de naissance]])</f>
        <v>11</v>
      </c>
      <c r="G122" s="47">
        <f>DAY(Tableau_salariés[[#This Row],[Date de naissance]])</f>
        <v>2</v>
      </c>
      <c r="H122" s="47" t="str">
        <f>"| "&amp;Tableau_salariés[[#This Row],[Nom]]&amp;" "&amp;Tableau_salariés[[#This Row],[Prénom]]&amp;" - "&amp;Tableau_salariés[[#This Row],[Matricule]]&amp;" |"</f>
        <v>| HENNUYER Mikael - 70077 |</v>
      </c>
    </row>
    <row r="123" spans="1:8">
      <c r="A123" s="49">
        <v>70411</v>
      </c>
      <c r="B123" s="48" t="s">
        <v>296</v>
      </c>
      <c r="C123" s="48" t="s">
        <v>297</v>
      </c>
      <c r="D123" s="86">
        <v>29604</v>
      </c>
      <c r="E123" s="47">
        <f ca="1">DATEDIF(Tableau_salariés[[#This Row],[Date de naissance]],TODAY(),"Y")</f>
        <v>45</v>
      </c>
      <c r="F123" s="47">
        <f>MONTH(Tableau_salariés[[#This Row],[Date de naissance]])</f>
        <v>1</v>
      </c>
      <c r="G123" s="47">
        <f>DAY(Tableau_salariés[[#This Row],[Date de naissance]])</f>
        <v>18</v>
      </c>
      <c r="H123" s="47" t="str">
        <f>"| "&amp;Tableau_salariés[[#This Row],[Nom]]&amp;" "&amp;Tableau_salariés[[#This Row],[Prénom]]&amp;" - "&amp;Tableau_salariés[[#This Row],[Matricule]]&amp;" |"</f>
        <v>| HERVE Remi - 70411 |</v>
      </c>
    </row>
    <row r="124" spans="1:8">
      <c r="A124" s="49">
        <v>70122</v>
      </c>
      <c r="B124" s="48" t="s">
        <v>298</v>
      </c>
      <c r="C124" s="48" t="s">
        <v>158</v>
      </c>
      <c r="D124" s="86">
        <v>35980</v>
      </c>
      <c r="E124" s="47">
        <f ca="1">DATEDIF(Tableau_salariés[[#This Row],[Date de naissance]],TODAY(),"Y")</f>
        <v>27</v>
      </c>
      <c r="F124" s="47">
        <f>MONTH(Tableau_salariés[[#This Row],[Date de naissance]])</f>
        <v>7</v>
      </c>
      <c r="G124" s="47">
        <f>DAY(Tableau_salariés[[#This Row],[Date de naissance]])</f>
        <v>4</v>
      </c>
      <c r="H124" s="47" t="str">
        <f>"| "&amp;Tableau_salariés[[#This Row],[Nom]]&amp;" "&amp;Tableau_salariés[[#This Row],[Prénom]]&amp;" - "&amp;Tableau_salariés[[#This Row],[Matricule]]&amp;" |"</f>
        <v>| HOUDU Mathieu - 70122 |</v>
      </c>
    </row>
    <row r="125" spans="1:8">
      <c r="A125" s="49">
        <v>70284</v>
      </c>
      <c r="B125" s="48" t="s">
        <v>299</v>
      </c>
      <c r="C125" s="48" t="s">
        <v>300</v>
      </c>
      <c r="D125" s="86">
        <v>23980</v>
      </c>
      <c r="E125" s="47">
        <f ca="1">DATEDIF(Tableau_salariés[[#This Row],[Date de naissance]],TODAY(),"Y")</f>
        <v>60</v>
      </c>
      <c r="F125" s="47">
        <f>MONTH(Tableau_salariés[[#This Row],[Date de naissance]])</f>
        <v>8</v>
      </c>
      <c r="G125" s="47">
        <f>DAY(Tableau_salariés[[#This Row],[Date de naissance]])</f>
        <v>26</v>
      </c>
      <c r="H125" s="47" t="str">
        <f>"| "&amp;Tableau_salariés[[#This Row],[Nom]]&amp;" "&amp;Tableau_salariés[[#This Row],[Prénom]]&amp;" - "&amp;Tableau_salariés[[#This Row],[Matricule]]&amp;" |"</f>
        <v>| HOULLIER Jean - 70284 |</v>
      </c>
    </row>
    <row r="126" spans="1:8">
      <c r="A126" s="49">
        <v>70282</v>
      </c>
      <c r="B126" s="48" t="s">
        <v>301</v>
      </c>
      <c r="C126" s="48" t="s">
        <v>302</v>
      </c>
      <c r="D126" s="86">
        <v>31067</v>
      </c>
      <c r="E126" s="47">
        <f ca="1">DATEDIF(Tableau_salariés[[#This Row],[Date de naissance]],TODAY(),"Y")</f>
        <v>41</v>
      </c>
      <c r="F126" s="47">
        <f>MONTH(Tableau_salariés[[#This Row],[Date de naissance]])</f>
        <v>1</v>
      </c>
      <c r="G126" s="47">
        <f>DAY(Tableau_salariés[[#This Row],[Date de naissance]])</f>
        <v>20</v>
      </c>
      <c r="H126" s="47" t="str">
        <f>"| "&amp;Tableau_salariés[[#This Row],[Nom]]&amp;" "&amp;Tableau_salariés[[#This Row],[Prénom]]&amp;" - "&amp;Tableau_salariés[[#This Row],[Matricule]]&amp;" |"</f>
        <v>| HUSSER Marina - 70282 |</v>
      </c>
    </row>
    <row r="127" spans="1:8">
      <c r="A127" s="49">
        <v>70003</v>
      </c>
      <c r="B127" s="48" t="s">
        <v>303</v>
      </c>
      <c r="C127" s="48" t="s">
        <v>304</v>
      </c>
      <c r="D127" s="86">
        <v>34444</v>
      </c>
      <c r="E127" s="47">
        <f ca="1">DATEDIF(Tableau_salariés[[#This Row],[Date de naissance]],TODAY(),"Y")</f>
        <v>32</v>
      </c>
      <c r="F127" s="47">
        <f>MONTH(Tableau_salariés[[#This Row],[Date de naissance]])</f>
        <v>4</v>
      </c>
      <c r="G127" s="47">
        <f>DAY(Tableau_salariés[[#This Row],[Date de naissance]])</f>
        <v>20</v>
      </c>
      <c r="H127" s="47" t="str">
        <f>"| "&amp;Tableau_salariés[[#This Row],[Nom]]&amp;" "&amp;Tableau_salariés[[#This Row],[Prénom]]&amp;" - "&amp;Tableau_salariés[[#This Row],[Matricule]]&amp;" |"</f>
        <v>| ISAYCHIKOVA Francois - 70003 |</v>
      </c>
    </row>
    <row r="128" spans="1:8">
      <c r="A128" s="49">
        <v>70146</v>
      </c>
      <c r="B128" s="48" t="s">
        <v>305</v>
      </c>
      <c r="C128" s="48" t="s">
        <v>121</v>
      </c>
      <c r="D128" s="86">
        <v>23431</v>
      </c>
      <c r="E128" s="47">
        <f ca="1">DATEDIF(Tableau_salariés[[#This Row],[Date de naissance]],TODAY(),"Y")</f>
        <v>62</v>
      </c>
      <c r="F128" s="47">
        <f>MONTH(Tableau_salariés[[#This Row],[Date de naissance]])</f>
        <v>2</v>
      </c>
      <c r="G128" s="47">
        <f>DAY(Tableau_salariés[[#This Row],[Date de naissance]])</f>
        <v>24</v>
      </c>
      <c r="H128" s="47" t="str">
        <f>"| "&amp;Tableau_salariés[[#This Row],[Nom]]&amp;" "&amp;Tableau_salariés[[#This Row],[Prénom]]&amp;" - "&amp;Tableau_salariés[[#This Row],[Matricule]]&amp;" |"</f>
        <v>| JACQUINOT Pierre - 70146 |</v>
      </c>
    </row>
    <row r="129" spans="1:8">
      <c r="A129" s="49">
        <v>70539</v>
      </c>
      <c r="B129" s="48" t="s">
        <v>306</v>
      </c>
      <c r="C129" s="48" t="s">
        <v>307</v>
      </c>
      <c r="D129" s="86">
        <v>25877</v>
      </c>
      <c r="E129" s="47">
        <f ca="1">DATEDIF(Tableau_salariés[[#This Row],[Date de naissance]],TODAY(),"Y")</f>
        <v>55</v>
      </c>
      <c r="F129" s="47">
        <f>MONTH(Tableau_salariés[[#This Row],[Date de naissance]])</f>
        <v>11</v>
      </c>
      <c r="G129" s="47">
        <f>DAY(Tableau_salariés[[#This Row],[Date de naissance]])</f>
        <v>5</v>
      </c>
      <c r="H129" s="47" t="str">
        <f>"| "&amp;Tableau_salariés[[#This Row],[Nom]]&amp;" "&amp;Tableau_salariés[[#This Row],[Prénom]]&amp;" - "&amp;Tableau_salariés[[#This Row],[Matricule]]&amp;" |"</f>
        <v>| JAMON Hamdi - 70539 |</v>
      </c>
    </row>
    <row r="130" spans="1:8">
      <c r="A130" s="49">
        <v>70268</v>
      </c>
      <c r="B130" s="48" t="s">
        <v>308</v>
      </c>
      <c r="C130" s="48" t="s">
        <v>309</v>
      </c>
      <c r="D130" s="86">
        <v>35149</v>
      </c>
      <c r="E130" s="47">
        <f ca="1">DATEDIF(Tableau_salariés[[#This Row],[Date de naissance]],TODAY(),"Y")</f>
        <v>30</v>
      </c>
      <c r="F130" s="47">
        <f>MONTH(Tableau_salariés[[#This Row],[Date de naissance]])</f>
        <v>3</v>
      </c>
      <c r="G130" s="47">
        <f>DAY(Tableau_salariés[[#This Row],[Date de naissance]])</f>
        <v>25</v>
      </c>
      <c r="H130" s="47" t="str">
        <f>"| "&amp;Tableau_salariés[[#This Row],[Nom]]&amp;" "&amp;Tableau_salariés[[#This Row],[Prénom]]&amp;" - "&amp;Tableau_salariés[[#This Row],[Matricule]]&amp;" |"</f>
        <v>| JARRY Rui - 70268 |</v>
      </c>
    </row>
    <row r="131" spans="1:8">
      <c r="A131" s="49">
        <v>70135</v>
      </c>
      <c r="B131" s="48" t="s">
        <v>310</v>
      </c>
      <c r="C131" s="48" t="s">
        <v>259</v>
      </c>
      <c r="D131" s="86">
        <v>35204</v>
      </c>
      <c r="E131" s="47">
        <f ca="1">DATEDIF(Tableau_salariés[[#This Row],[Date de naissance]],TODAY(),"Y")</f>
        <v>30</v>
      </c>
      <c r="F131" s="47">
        <f>MONTH(Tableau_salariés[[#This Row],[Date de naissance]])</f>
        <v>5</v>
      </c>
      <c r="G131" s="47">
        <f>DAY(Tableau_salariés[[#This Row],[Date de naissance]])</f>
        <v>19</v>
      </c>
      <c r="H131" s="47" t="str">
        <f>"| "&amp;Tableau_salariés[[#This Row],[Nom]]&amp;" "&amp;Tableau_salariés[[#This Row],[Prénom]]&amp;" - "&amp;Tableau_salariés[[#This Row],[Matricule]]&amp;" |"</f>
        <v>| JEBALI Stephane - 70135 |</v>
      </c>
    </row>
    <row r="132" spans="1:8">
      <c r="A132" s="49">
        <v>70332</v>
      </c>
      <c r="B132" s="48" t="s">
        <v>311</v>
      </c>
      <c r="C132" s="48" t="s">
        <v>209</v>
      </c>
      <c r="D132" s="86">
        <v>26623</v>
      </c>
      <c r="E132" s="47">
        <f ca="1">DATEDIF(Tableau_salariés[[#This Row],[Date de naissance]],TODAY(),"Y")</f>
        <v>53</v>
      </c>
      <c r="F132" s="47">
        <f>MONTH(Tableau_salariés[[#This Row],[Date de naissance]])</f>
        <v>11</v>
      </c>
      <c r="G132" s="47">
        <f>DAY(Tableau_salariés[[#This Row],[Date de naissance]])</f>
        <v>20</v>
      </c>
      <c r="H132" s="47" t="str">
        <f>"| "&amp;Tableau_salariés[[#This Row],[Nom]]&amp;" "&amp;Tableau_salariés[[#This Row],[Prénom]]&amp;" - "&amp;Tableau_salariés[[#This Row],[Matricule]]&amp;" |"</f>
        <v>| JIA Stephanie - 70332 |</v>
      </c>
    </row>
    <row r="133" spans="1:8">
      <c r="A133" s="49">
        <v>70201</v>
      </c>
      <c r="B133" s="48" t="s">
        <v>312</v>
      </c>
      <c r="C133" s="48" t="s">
        <v>313</v>
      </c>
      <c r="D133" s="86">
        <v>25690</v>
      </c>
      <c r="E133" s="47">
        <f ca="1">DATEDIF(Tableau_salariés[[#This Row],[Date de naissance]],TODAY(),"Y")</f>
        <v>56</v>
      </c>
      <c r="F133" s="47">
        <f>MONTH(Tableau_salariés[[#This Row],[Date de naissance]])</f>
        <v>5</v>
      </c>
      <c r="G133" s="47">
        <f>DAY(Tableau_salariés[[#This Row],[Date de naissance]])</f>
        <v>2</v>
      </c>
      <c r="H133" s="47" t="str">
        <f>"| "&amp;Tableau_salariés[[#This Row],[Nom]]&amp;" "&amp;Tableau_salariés[[#This Row],[Prénom]]&amp;" - "&amp;Tableau_salariés[[#This Row],[Matricule]]&amp;" |"</f>
        <v>| JOUAN Leila - 70201 |</v>
      </c>
    </row>
    <row r="134" spans="1:8">
      <c r="A134" s="49">
        <v>70721</v>
      </c>
      <c r="B134" s="48" t="s">
        <v>314</v>
      </c>
      <c r="C134" s="48" t="s">
        <v>315</v>
      </c>
      <c r="D134" s="86">
        <v>22532</v>
      </c>
      <c r="E134" s="47">
        <f ca="1">DATEDIF(Tableau_salariés[[#This Row],[Date de naissance]],TODAY(),"Y")</f>
        <v>64</v>
      </c>
      <c r="F134" s="47">
        <f>MONTH(Tableau_salariés[[#This Row],[Date de naissance]])</f>
        <v>9</v>
      </c>
      <c r="G134" s="47">
        <f>DAY(Tableau_salariés[[#This Row],[Date de naissance]])</f>
        <v>8</v>
      </c>
      <c r="H134" s="47" t="str">
        <f>"| "&amp;Tableau_salariés[[#This Row],[Nom]]&amp;" "&amp;Tableau_salariés[[#This Row],[Prénom]]&amp;" - "&amp;Tableau_salariés[[#This Row],[Matricule]]&amp;" |"</f>
        <v>| JOUVE Sami - 70721 |</v>
      </c>
    </row>
    <row r="135" spans="1:8">
      <c r="A135" s="49">
        <v>70206</v>
      </c>
      <c r="B135" s="48" t="s">
        <v>316</v>
      </c>
      <c r="C135" s="48" t="s">
        <v>254</v>
      </c>
      <c r="D135" s="86">
        <v>35204</v>
      </c>
      <c r="E135" s="47">
        <f ca="1">DATEDIF(Tableau_salariés[[#This Row],[Date de naissance]],TODAY(),"Y")</f>
        <v>30</v>
      </c>
      <c r="F135" s="47">
        <f>MONTH(Tableau_salariés[[#This Row],[Date de naissance]])</f>
        <v>5</v>
      </c>
      <c r="G135" s="47">
        <f>DAY(Tableau_salariés[[#This Row],[Date de naissance]])</f>
        <v>19</v>
      </c>
      <c r="H135" s="47" t="str">
        <f>"| "&amp;Tableau_salariés[[#This Row],[Nom]]&amp;" "&amp;Tableau_salariés[[#This Row],[Prénom]]&amp;" - "&amp;Tableau_salariés[[#This Row],[Matricule]]&amp;" |"</f>
        <v>| JULIEN Anthony - 70206 |</v>
      </c>
    </row>
    <row r="136" spans="1:8">
      <c r="A136" s="49">
        <v>70614</v>
      </c>
      <c r="B136" s="48" t="s">
        <v>317</v>
      </c>
      <c r="C136" s="48" t="s">
        <v>318</v>
      </c>
      <c r="D136" s="86">
        <v>29639</v>
      </c>
      <c r="E136" s="47">
        <f ca="1">DATEDIF(Tableau_salariés[[#This Row],[Date de naissance]],TODAY(),"Y")</f>
        <v>45</v>
      </c>
      <c r="F136" s="47">
        <f>MONTH(Tableau_salariés[[#This Row],[Date de naissance]])</f>
        <v>2</v>
      </c>
      <c r="G136" s="47">
        <f>DAY(Tableau_salariés[[#This Row],[Date de naissance]])</f>
        <v>22</v>
      </c>
      <c r="H136" s="47" t="str">
        <f>"| "&amp;Tableau_salariés[[#This Row],[Nom]]&amp;" "&amp;Tableau_salariés[[#This Row],[Prénom]]&amp;" - "&amp;Tableau_salariés[[#This Row],[Matricule]]&amp;" |"</f>
        <v>| KASBI Danielle - 70614 |</v>
      </c>
    </row>
    <row r="137" spans="1:8">
      <c r="A137" s="49">
        <v>70628</v>
      </c>
      <c r="B137" s="48" t="s">
        <v>319</v>
      </c>
      <c r="C137" s="48" t="s">
        <v>320</v>
      </c>
      <c r="D137" s="86">
        <v>22965</v>
      </c>
      <c r="E137" s="47">
        <f ca="1">DATEDIF(Tableau_salariés[[#This Row],[Date de naissance]],TODAY(),"Y")</f>
        <v>63</v>
      </c>
      <c r="F137" s="47">
        <f>MONTH(Tableau_salariés[[#This Row],[Date de naissance]])</f>
        <v>11</v>
      </c>
      <c r="G137" s="47">
        <f>DAY(Tableau_salariés[[#This Row],[Date de naissance]])</f>
        <v>15</v>
      </c>
      <c r="H137" s="47" t="str">
        <f>"| "&amp;Tableau_salariés[[#This Row],[Nom]]&amp;" "&amp;Tableau_salariés[[#This Row],[Prénom]]&amp;" - "&amp;Tableau_salariés[[#This Row],[Matricule]]&amp;" |"</f>
        <v>| KEO Jean-Denis - 70628 |</v>
      </c>
    </row>
    <row r="138" spans="1:8">
      <c r="A138" s="49">
        <v>70124</v>
      </c>
      <c r="B138" s="48" t="s">
        <v>321</v>
      </c>
      <c r="C138" s="48" t="s">
        <v>322</v>
      </c>
      <c r="D138" s="86">
        <v>35668</v>
      </c>
      <c r="E138" s="47">
        <f ca="1">DATEDIF(Tableau_salariés[[#This Row],[Date de naissance]],TODAY(),"Y")</f>
        <v>28</v>
      </c>
      <c r="F138" s="47">
        <f>MONTH(Tableau_salariés[[#This Row],[Date de naissance]])</f>
        <v>8</v>
      </c>
      <c r="G138" s="47">
        <f>DAY(Tableau_salariés[[#This Row],[Date de naissance]])</f>
        <v>26</v>
      </c>
      <c r="H138" s="47" t="str">
        <f>"| "&amp;Tableau_salariés[[#This Row],[Nom]]&amp;" "&amp;Tableau_salariés[[#This Row],[Prénom]]&amp;" - "&amp;Tableau_salariés[[#This Row],[Matricule]]&amp;" |"</f>
        <v>| KOM YOUBI Dorota - 70124 |</v>
      </c>
    </row>
    <row r="139" spans="1:8">
      <c r="A139" s="49">
        <v>70301</v>
      </c>
      <c r="B139" s="48" t="s">
        <v>323</v>
      </c>
      <c r="C139" s="48" t="s">
        <v>304</v>
      </c>
      <c r="D139" s="86">
        <v>34458</v>
      </c>
      <c r="E139" s="47">
        <f ca="1">DATEDIF(Tableau_salariés[[#This Row],[Date de naissance]],TODAY(),"Y")</f>
        <v>32</v>
      </c>
      <c r="F139" s="47">
        <f>MONTH(Tableau_salariés[[#This Row],[Date de naissance]])</f>
        <v>5</v>
      </c>
      <c r="G139" s="47">
        <f>DAY(Tableau_salariés[[#This Row],[Date de naissance]])</f>
        <v>4</v>
      </c>
      <c r="H139" s="47" t="str">
        <f>"| "&amp;Tableau_salariés[[#This Row],[Nom]]&amp;" "&amp;Tableau_salariés[[#This Row],[Prénom]]&amp;" - "&amp;Tableau_salariés[[#This Row],[Matricule]]&amp;" |"</f>
        <v>| KREISS Francois - 70301 |</v>
      </c>
    </row>
    <row r="140" spans="1:8">
      <c r="A140" s="49">
        <v>70172</v>
      </c>
      <c r="B140" s="48" t="s">
        <v>324</v>
      </c>
      <c r="C140" s="48" t="s">
        <v>133</v>
      </c>
      <c r="D140" s="86">
        <v>25643</v>
      </c>
      <c r="E140" s="47">
        <f ca="1">DATEDIF(Tableau_salariés[[#This Row],[Date de naissance]],TODAY(),"Y")</f>
        <v>56</v>
      </c>
      <c r="F140" s="47">
        <f>MONTH(Tableau_salariés[[#This Row],[Date de naissance]])</f>
        <v>3</v>
      </c>
      <c r="G140" s="47">
        <f>DAY(Tableau_salariés[[#This Row],[Date de naissance]])</f>
        <v>16</v>
      </c>
      <c r="H140" s="47" t="str">
        <f>"| "&amp;Tableau_salariés[[#This Row],[Nom]]&amp;" "&amp;Tableau_salariés[[#This Row],[Prénom]]&amp;" - "&amp;Tableau_salariés[[#This Row],[Matricule]]&amp;" |"</f>
        <v>| KURZAWINSKA Kevin - 70172 |</v>
      </c>
    </row>
    <row r="141" spans="1:8">
      <c r="A141" s="49">
        <v>70178</v>
      </c>
      <c r="B141" s="48" t="s">
        <v>325</v>
      </c>
      <c r="C141" s="48" t="s">
        <v>326</v>
      </c>
      <c r="D141" s="86">
        <v>26309</v>
      </c>
      <c r="E141" s="47">
        <f ca="1">DATEDIF(Tableau_salariés[[#This Row],[Date de naissance]],TODAY(),"Y")</f>
        <v>54</v>
      </c>
      <c r="F141" s="47">
        <f>MONTH(Tableau_salariés[[#This Row],[Date de naissance]])</f>
        <v>1</v>
      </c>
      <c r="G141" s="47">
        <f>DAY(Tableau_salariés[[#This Row],[Date de naissance]])</f>
        <v>11</v>
      </c>
      <c r="H141" s="47" t="str">
        <f>"| "&amp;Tableau_salariés[[#This Row],[Nom]]&amp;" "&amp;Tableau_salariés[[#This Row],[Prénom]]&amp;" - "&amp;Tableau_salariés[[#This Row],[Matricule]]&amp;" |"</f>
        <v>| LACROIX-DURANT Dimitri - 70178 |</v>
      </c>
    </row>
    <row r="142" spans="1:8">
      <c r="A142" s="49">
        <v>70312</v>
      </c>
      <c r="B142" s="48" t="s">
        <v>327</v>
      </c>
      <c r="C142" s="48" t="s">
        <v>328</v>
      </c>
      <c r="D142" s="86">
        <v>33687</v>
      </c>
      <c r="E142" s="47">
        <f ca="1">DATEDIF(Tableau_salariés[[#This Row],[Date de naissance]],TODAY(),"Y")</f>
        <v>34</v>
      </c>
      <c r="F142" s="47">
        <f>MONTH(Tableau_salariés[[#This Row],[Date de naissance]])</f>
        <v>3</v>
      </c>
      <c r="G142" s="47">
        <f>DAY(Tableau_salariés[[#This Row],[Date de naissance]])</f>
        <v>24</v>
      </c>
      <c r="H142" s="47" t="str">
        <f>"| "&amp;Tableau_salariés[[#This Row],[Nom]]&amp;" "&amp;Tableau_salariés[[#This Row],[Prénom]]&amp;" - "&amp;Tableau_salariés[[#This Row],[Matricule]]&amp;" |"</f>
        <v>| LAINTE Barbara - 70312 |</v>
      </c>
    </row>
    <row r="143" spans="1:8">
      <c r="A143" s="49">
        <v>70057</v>
      </c>
      <c r="B143" s="48" t="s">
        <v>329</v>
      </c>
      <c r="C143" s="48" t="s">
        <v>330</v>
      </c>
      <c r="D143" s="86">
        <v>26049</v>
      </c>
      <c r="E143" s="47">
        <f ca="1">DATEDIF(Tableau_salariés[[#This Row],[Date de naissance]],TODAY(),"Y")</f>
        <v>55</v>
      </c>
      <c r="F143" s="47">
        <f>MONTH(Tableau_salariés[[#This Row],[Date de naissance]])</f>
        <v>4</v>
      </c>
      <c r="G143" s="47">
        <f>DAY(Tableau_salariés[[#This Row],[Date de naissance]])</f>
        <v>26</v>
      </c>
      <c r="H143" s="47" t="str">
        <f>"| "&amp;Tableau_salariés[[#This Row],[Nom]]&amp;" "&amp;Tableau_salariés[[#This Row],[Prénom]]&amp;" - "&amp;Tableau_salariés[[#This Row],[Matricule]]&amp;" |"</f>
        <v>| LANQUETIN Marie Anne - 70057 |</v>
      </c>
    </row>
    <row r="144" spans="1:8">
      <c r="A144" s="49">
        <v>70126</v>
      </c>
      <c r="B144" s="48" t="s">
        <v>331</v>
      </c>
      <c r="C144" s="48" t="s">
        <v>332</v>
      </c>
      <c r="D144" s="86">
        <v>23441</v>
      </c>
      <c r="E144" s="47">
        <f ca="1">DATEDIF(Tableau_salariés[[#This Row],[Date de naissance]],TODAY(),"Y")</f>
        <v>62</v>
      </c>
      <c r="F144" s="47">
        <f>MONTH(Tableau_salariés[[#This Row],[Date de naissance]])</f>
        <v>3</v>
      </c>
      <c r="G144" s="47">
        <f>DAY(Tableau_salariés[[#This Row],[Date de naissance]])</f>
        <v>5</v>
      </c>
      <c r="H144" s="47" t="str">
        <f>"| "&amp;Tableau_salariés[[#This Row],[Nom]]&amp;" "&amp;Tableau_salariés[[#This Row],[Prénom]]&amp;" - "&amp;Tableau_salariés[[#This Row],[Matricule]]&amp;" |"</f>
        <v>| LAUNIAU Sebastien - 70126 |</v>
      </c>
    </row>
    <row r="145" spans="1:8">
      <c r="A145" s="49">
        <v>70741</v>
      </c>
      <c r="B145" s="48" t="s">
        <v>333</v>
      </c>
      <c r="C145" s="48" t="s">
        <v>125</v>
      </c>
      <c r="D145" s="86">
        <v>27670</v>
      </c>
      <c r="E145" s="47">
        <f ca="1">DATEDIF(Tableau_salariés[[#This Row],[Date de naissance]],TODAY(),"Y")</f>
        <v>50</v>
      </c>
      <c r="F145" s="47">
        <f>MONTH(Tableau_salariés[[#This Row],[Date de naissance]])</f>
        <v>10</v>
      </c>
      <c r="G145" s="47">
        <f>DAY(Tableau_salariés[[#This Row],[Date de naissance]])</f>
        <v>3</v>
      </c>
      <c r="H145" s="47" t="str">
        <f>"| "&amp;Tableau_salariés[[#This Row],[Nom]]&amp;" "&amp;Tableau_salariés[[#This Row],[Prénom]]&amp;" - "&amp;Tableau_salariés[[#This Row],[Matricule]]&amp;" |"</f>
        <v>| LAURETTE Guillaume - 70741 |</v>
      </c>
    </row>
    <row r="146" spans="1:8">
      <c r="A146" s="49">
        <v>70400</v>
      </c>
      <c r="B146" s="48" t="s">
        <v>334</v>
      </c>
      <c r="C146" s="48" t="s">
        <v>335</v>
      </c>
      <c r="D146" s="86">
        <v>35141</v>
      </c>
      <c r="E146" s="47">
        <f ca="1">DATEDIF(Tableau_salariés[[#This Row],[Date de naissance]],TODAY(),"Y")</f>
        <v>30</v>
      </c>
      <c r="F146" s="47">
        <f>MONTH(Tableau_salariés[[#This Row],[Date de naissance]])</f>
        <v>3</v>
      </c>
      <c r="G146" s="47">
        <f>DAY(Tableau_salariés[[#This Row],[Date de naissance]])</f>
        <v>17</v>
      </c>
      <c r="H146" s="47" t="str">
        <f>"| "&amp;Tableau_salariés[[#This Row],[Nom]]&amp;" "&amp;Tableau_salariés[[#This Row],[Prénom]]&amp;" - "&amp;Tableau_salariés[[#This Row],[Matricule]]&amp;" |"</f>
        <v>| LAVY Valerian - 70400 |</v>
      </c>
    </row>
    <row r="147" spans="1:8">
      <c r="A147" s="49">
        <v>70574</v>
      </c>
      <c r="B147" s="48" t="s">
        <v>336</v>
      </c>
      <c r="C147" s="48" t="s">
        <v>337</v>
      </c>
      <c r="D147" s="86">
        <v>35840</v>
      </c>
      <c r="E147" s="47">
        <f ca="1">DATEDIF(Tableau_salariés[[#This Row],[Date de naissance]],TODAY(),"Y")</f>
        <v>28</v>
      </c>
      <c r="F147" s="47">
        <f>MONTH(Tableau_salariés[[#This Row],[Date de naissance]])</f>
        <v>2</v>
      </c>
      <c r="G147" s="47">
        <f>DAY(Tableau_salariés[[#This Row],[Date de naissance]])</f>
        <v>14</v>
      </c>
      <c r="H147" s="47" t="str">
        <f>"| "&amp;Tableau_salariés[[#This Row],[Nom]]&amp;" "&amp;Tableau_salariés[[#This Row],[Prénom]]&amp;" - "&amp;Tableau_salariés[[#This Row],[Matricule]]&amp;" |"</f>
        <v>| LE BROUDER Penelope - 70574 |</v>
      </c>
    </row>
    <row r="148" spans="1:8">
      <c r="A148" s="49">
        <v>70779</v>
      </c>
      <c r="B148" s="48" t="s">
        <v>338</v>
      </c>
      <c r="C148" s="48" t="s">
        <v>339</v>
      </c>
      <c r="D148" s="86">
        <v>25617</v>
      </c>
      <c r="E148" s="47">
        <f ca="1">DATEDIF(Tableau_salariés[[#This Row],[Date de naissance]],TODAY(),"Y")</f>
        <v>56</v>
      </c>
      <c r="F148" s="47">
        <f>MONTH(Tableau_salariés[[#This Row],[Date de naissance]])</f>
        <v>2</v>
      </c>
      <c r="G148" s="47">
        <f>DAY(Tableau_salariés[[#This Row],[Date de naissance]])</f>
        <v>18</v>
      </c>
      <c r="H148" s="47" t="str">
        <f>"| "&amp;Tableau_salariés[[#This Row],[Nom]]&amp;" "&amp;Tableau_salariés[[#This Row],[Prénom]]&amp;" - "&amp;Tableau_salariés[[#This Row],[Matricule]]&amp;" |"</f>
        <v>| LE CLANCHE Alexandre - 70779 |</v>
      </c>
    </row>
    <row r="149" spans="1:8">
      <c r="A149" s="49">
        <v>70631</v>
      </c>
      <c r="B149" s="48" t="s">
        <v>340</v>
      </c>
      <c r="C149" s="48" t="s">
        <v>341</v>
      </c>
      <c r="D149" s="86">
        <v>36181</v>
      </c>
      <c r="E149" s="47">
        <f ca="1">DATEDIF(Tableau_salariés[[#This Row],[Date de naissance]],TODAY(),"Y")</f>
        <v>27</v>
      </c>
      <c r="F149" s="47">
        <f>MONTH(Tableau_salariés[[#This Row],[Date de naissance]])</f>
        <v>1</v>
      </c>
      <c r="G149" s="47">
        <f>DAY(Tableau_salariés[[#This Row],[Date de naissance]])</f>
        <v>21</v>
      </c>
      <c r="H149" s="47" t="str">
        <f>"| "&amp;Tableau_salariés[[#This Row],[Nom]]&amp;" "&amp;Tableau_salariés[[#This Row],[Prénom]]&amp;" - "&amp;Tableau_salariés[[#This Row],[Matricule]]&amp;" |"</f>
        <v>| LE DAIN Jocelyn - 70631 |</v>
      </c>
    </row>
    <row r="150" spans="1:8">
      <c r="A150" s="49">
        <v>70016</v>
      </c>
      <c r="B150" s="48" t="s">
        <v>342</v>
      </c>
      <c r="C150" s="48" t="s">
        <v>343</v>
      </c>
      <c r="D150" s="86">
        <v>35645</v>
      </c>
      <c r="E150" s="47">
        <f ca="1">DATEDIF(Tableau_salariés[[#This Row],[Date de naissance]],TODAY(),"Y")</f>
        <v>28</v>
      </c>
      <c r="F150" s="47">
        <f>MONTH(Tableau_salariés[[#This Row],[Date de naissance]])</f>
        <v>8</v>
      </c>
      <c r="G150" s="47">
        <f>DAY(Tableau_salariés[[#This Row],[Date de naissance]])</f>
        <v>3</v>
      </c>
      <c r="H150" s="47" t="str">
        <f>"| "&amp;Tableau_salariés[[#This Row],[Nom]]&amp;" "&amp;Tableau_salariés[[#This Row],[Prénom]]&amp;" - "&amp;Tableau_salariés[[#This Row],[Matricule]]&amp;" |"</f>
        <v>| LE GUEVEL Olivier - 70016 |</v>
      </c>
    </row>
    <row r="151" spans="1:8">
      <c r="A151" s="49">
        <v>70654</v>
      </c>
      <c r="B151" s="48" t="s">
        <v>344</v>
      </c>
      <c r="C151" s="48" t="s">
        <v>178</v>
      </c>
      <c r="D151" s="86">
        <v>32480</v>
      </c>
      <c r="E151" s="47">
        <f ca="1">DATEDIF(Tableau_salariés[[#This Row],[Date de naissance]],TODAY(),"Y")</f>
        <v>37</v>
      </c>
      <c r="F151" s="47">
        <f>MONTH(Tableau_salariés[[#This Row],[Date de naissance]])</f>
        <v>12</v>
      </c>
      <c r="G151" s="47">
        <f>DAY(Tableau_salariés[[#This Row],[Date de naissance]])</f>
        <v>3</v>
      </c>
      <c r="H151" s="47" t="str">
        <f>"| "&amp;Tableau_salariés[[#This Row],[Nom]]&amp;" "&amp;Tableau_salariés[[#This Row],[Prénom]]&amp;" - "&amp;Tableau_salariés[[#This Row],[Matricule]]&amp;" |"</f>
        <v>| LE MAITRE Bruno - 70654 |</v>
      </c>
    </row>
    <row r="152" spans="1:8">
      <c r="A152" s="49">
        <v>70147</v>
      </c>
      <c r="B152" s="48" t="s">
        <v>345</v>
      </c>
      <c r="C152" s="48" t="s">
        <v>346</v>
      </c>
      <c r="D152" s="86">
        <v>32856</v>
      </c>
      <c r="E152" s="47">
        <f ca="1">DATEDIF(Tableau_salariés[[#This Row],[Date de naissance]],TODAY(),"Y")</f>
        <v>36</v>
      </c>
      <c r="F152" s="47">
        <f>MONTH(Tableau_salariés[[#This Row],[Date de naissance]])</f>
        <v>12</v>
      </c>
      <c r="G152" s="47">
        <f>DAY(Tableau_salariés[[#This Row],[Date de naissance]])</f>
        <v>14</v>
      </c>
      <c r="H152" s="47" t="str">
        <f>"| "&amp;Tableau_salariés[[#This Row],[Nom]]&amp;" "&amp;Tableau_salariés[[#This Row],[Prénom]]&amp;" - "&amp;Tableau_salariés[[#This Row],[Matricule]]&amp;" |"</f>
        <v>| LEBLANC Adeline - 70147 |</v>
      </c>
    </row>
    <row r="153" spans="1:8">
      <c r="A153" s="49">
        <v>70080</v>
      </c>
      <c r="B153" s="48" t="s">
        <v>347</v>
      </c>
      <c r="C153" s="48" t="s">
        <v>339</v>
      </c>
      <c r="D153" s="86">
        <v>30346</v>
      </c>
      <c r="E153" s="47">
        <f ca="1">DATEDIF(Tableau_salariés[[#This Row],[Date de naissance]],TODAY(),"Y")</f>
        <v>43</v>
      </c>
      <c r="F153" s="47">
        <f>MONTH(Tableau_salariés[[#This Row],[Date de naissance]])</f>
        <v>1</v>
      </c>
      <c r="G153" s="47">
        <f>DAY(Tableau_salariés[[#This Row],[Date de naissance]])</f>
        <v>30</v>
      </c>
      <c r="H153" s="47" t="str">
        <f>"| "&amp;Tableau_salariés[[#This Row],[Nom]]&amp;" "&amp;Tableau_salariés[[#This Row],[Prénom]]&amp;" - "&amp;Tableau_salariés[[#This Row],[Matricule]]&amp;" |"</f>
        <v>| LEDEE Alexandre - 70080 |</v>
      </c>
    </row>
    <row r="154" spans="1:8">
      <c r="A154" s="49">
        <v>70014</v>
      </c>
      <c r="B154" s="48" t="s">
        <v>348</v>
      </c>
      <c r="C154" s="48" t="s">
        <v>211</v>
      </c>
      <c r="D154" s="86">
        <v>25222</v>
      </c>
      <c r="E154" s="47">
        <f ca="1">DATEDIF(Tableau_salariés[[#This Row],[Date de naissance]],TODAY(),"Y")</f>
        <v>57</v>
      </c>
      <c r="F154" s="47">
        <f>MONTH(Tableau_salariés[[#This Row],[Date de naissance]])</f>
        <v>1</v>
      </c>
      <c r="G154" s="47">
        <f>DAY(Tableau_salariés[[#This Row],[Date de naissance]])</f>
        <v>19</v>
      </c>
      <c r="H154" s="47" t="str">
        <f>"| "&amp;Tableau_salariés[[#This Row],[Nom]]&amp;" "&amp;Tableau_salariés[[#This Row],[Prénom]]&amp;" - "&amp;Tableau_salariés[[#This Row],[Matricule]]&amp;" |"</f>
        <v>| LEGAT Delphine - 70014 |</v>
      </c>
    </row>
    <row r="155" spans="1:8">
      <c r="A155" s="49">
        <v>70546</v>
      </c>
      <c r="B155" s="48" t="s">
        <v>349</v>
      </c>
      <c r="C155" s="48" t="s">
        <v>350</v>
      </c>
      <c r="D155" s="86">
        <v>28292</v>
      </c>
      <c r="E155" s="47">
        <f ca="1">DATEDIF(Tableau_salariés[[#This Row],[Date de naissance]],TODAY(),"Y")</f>
        <v>48</v>
      </c>
      <c r="F155" s="47">
        <f>MONTH(Tableau_salariés[[#This Row],[Date de naissance]])</f>
        <v>6</v>
      </c>
      <c r="G155" s="47">
        <f>DAY(Tableau_salariés[[#This Row],[Date de naissance]])</f>
        <v>16</v>
      </c>
      <c r="H155" s="47" t="str">
        <f>"| "&amp;Tableau_salariés[[#This Row],[Nom]]&amp;" "&amp;Tableau_salariés[[#This Row],[Prénom]]&amp;" - "&amp;Tableau_salariés[[#This Row],[Matricule]]&amp;" |"</f>
        <v>| LEHAUT Matthieu - 70546 |</v>
      </c>
    </row>
    <row r="156" spans="1:8">
      <c r="A156" s="49">
        <v>70216</v>
      </c>
      <c r="B156" s="48" t="s">
        <v>351</v>
      </c>
      <c r="C156" s="48" t="s">
        <v>290</v>
      </c>
      <c r="D156" s="86">
        <v>29622</v>
      </c>
      <c r="E156" s="47">
        <f ca="1">DATEDIF(Tableau_salariés[[#This Row],[Date de naissance]],TODAY(),"Y")</f>
        <v>45</v>
      </c>
      <c r="F156" s="47">
        <f>MONTH(Tableau_salariés[[#This Row],[Date de naissance]])</f>
        <v>2</v>
      </c>
      <c r="G156" s="47">
        <f>DAY(Tableau_salariés[[#This Row],[Date de naissance]])</f>
        <v>5</v>
      </c>
      <c r="H156" s="47" t="str">
        <f>"| "&amp;Tableau_salariés[[#This Row],[Nom]]&amp;" "&amp;Tableau_salariés[[#This Row],[Prénom]]&amp;" - "&amp;Tableau_salariés[[#This Row],[Matricule]]&amp;" |"</f>
        <v>| LEROY David - 70216 |</v>
      </c>
    </row>
    <row r="157" spans="1:8">
      <c r="A157" s="49">
        <v>70322</v>
      </c>
      <c r="B157" s="48" t="s">
        <v>352</v>
      </c>
      <c r="C157" s="48" t="s">
        <v>174</v>
      </c>
      <c r="D157" s="86">
        <v>26058</v>
      </c>
      <c r="E157" s="47">
        <f ca="1">DATEDIF(Tableau_salariés[[#This Row],[Date de naissance]],TODAY(),"Y")</f>
        <v>55</v>
      </c>
      <c r="F157" s="47">
        <f>MONTH(Tableau_salariés[[#This Row],[Date de naissance]])</f>
        <v>5</v>
      </c>
      <c r="G157" s="47">
        <f>DAY(Tableau_salariés[[#This Row],[Date de naissance]])</f>
        <v>5</v>
      </c>
      <c r="H157" s="47" t="str">
        <f>"| "&amp;Tableau_salariés[[#This Row],[Nom]]&amp;" "&amp;Tableau_salariés[[#This Row],[Prénom]]&amp;" - "&amp;Tableau_salariés[[#This Row],[Matricule]]&amp;" |"</f>
        <v>| LHOMMEAU Sylvain - 70322 |</v>
      </c>
    </row>
    <row r="158" spans="1:8">
      <c r="A158" s="49">
        <v>70578</v>
      </c>
      <c r="B158" s="48" t="s">
        <v>353</v>
      </c>
      <c r="C158" s="48" t="s">
        <v>354</v>
      </c>
      <c r="D158" s="86">
        <v>33476</v>
      </c>
      <c r="E158" s="47">
        <f ca="1">DATEDIF(Tableau_salariés[[#This Row],[Date de naissance]],TODAY(),"Y")</f>
        <v>34</v>
      </c>
      <c r="F158" s="47">
        <f>MONTH(Tableau_salariés[[#This Row],[Date de naissance]])</f>
        <v>8</v>
      </c>
      <c r="G158" s="47">
        <f>DAY(Tableau_salariés[[#This Row],[Date de naissance]])</f>
        <v>26</v>
      </c>
      <c r="H158" s="47" t="str">
        <f>"| "&amp;Tableau_salariés[[#This Row],[Nom]]&amp;" "&amp;Tableau_salariés[[#This Row],[Prénom]]&amp;" - "&amp;Tableau_salariés[[#This Row],[Matricule]]&amp;" |"</f>
        <v>| LINDET Sammy - 70578 |</v>
      </c>
    </row>
    <row r="159" spans="1:8">
      <c r="A159" s="49">
        <v>70087</v>
      </c>
      <c r="B159" s="48" t="s">
        <v>355</v>
      </c>
      <c r="C159" s="48" t="s">
        <v>356</v>
      </c>
      <c r="D159" s="86">
        <v>22501</v>
      </c>
      <c r="E159" s="47">
        <f ca="1">DATEDIF(Tableau_salariés[[#This Row],[Date de naissance]],TODAY(),"Y")</f>
        <v>64</v>
      </c>
      <c r="F159" s="47">
        <f>MONTH(Tableau_salariés[[#This Row],[Date de naissance]])</f>
        <v>8</v>
      </c>
      <c r="G159" s="47">
        <f>DAY(Tableau_salariés[[#This Row],[Date de naissance]])</f>
        <v>8</v>
      </c>
      <c r="H159" s="47" t="str">
        <f>"| "&amp;Tableau_salariés[[#This Row],[Nom]]&amp;" "&amp;Tableau_salariés[[#This Row],[Prénom]]&amp;" - "&amp;Tableau_salariés[[#This Row],[Matricule]]&amp;" |"</f>
        <v>| LOPIN Christelle - 70087 |</v>
      </c>
    </row>
    <row r="160" spans="1:8">
      <c r="A160" s="49">
        <v>70170</v>
      </c>
      <c r="B160" s="48" t="s">
        <v>357</v>
      </c>
      <c r="C160" s="48" t="s">
        <v>358</v>
      </c>
      <c r="D160" s="86">
        <v>23642</v>
      </c>
      <c r="E160" s="47">
        <f ca="1">DATEDIF(Tableau_salariés[[#This Row],[Date de naissance]],TODAY(),"Y")</f>
        <v>61</v>
      </c>
      <c r="F160" s="47">
        <f>MONTH(Tableau_salariés[[#This Row],[Date de naissance]])</f>
        <v>9</v>
      </c>
      <c r="G160" s="47">
        <f>DAY(Tableau_salariés[[#This Row],[Date de naissance]])</f>
        <v>22</v>
      </c>
      <c r="H160" s="47" t="str">
        <f>"| "&amp;Tableau_salariés[[#This Row],[Nom]]&amp;" "&amp;Tableau_salariés[[#This Row],[Prénom]]&amp;" - "&amp;Tableau_salariés[[#This Row],[Matricule]]&amp;" |"</f>
        <v>| LOUDIYI Li - 70170 |</v>
      </c>
    </row>
    <row r="161" spans="1:8">
      <c r="A161" s="49">
        <v>70414</v>
      </c>
      <c r="B161" s="48" t="s">
        <v>359</v>
      </c>
      <c r="C161" s="48" t="s">
        <v>343</v>
      </c>
      <c r="D161" s="86">
        <v>33481</v>
      </c>
      <c r="E161" s="47">
        <f ca="1">DATEDIF(Tableau_salariés[[#This Row],[Date de naissance]],TODAY(),"Y")</f>
        <v>34</v>
      </c>
      <c r="F161" s="47">
        <f>MONTH(Tableau_salariés[[#This Row],[Date de naissance]])</f>
        <v>8</v>
      </c>
      <c r="G161" s="47">
        <f>DAY(Tableau_salariés[[#This Row],[Date de naissance]])</f>
        <v>31</v>
      </c>
      <c r="H161" s="47" t="str">
        <f>"| "&amp;Tableau_salariés[[#This Row],[Nom]]&amp;" "&amp;Tableau_salariés[[#This Row],[Prénom]]&amp;" - "&amp;Tableau_salariés[[#This Row],[Matricule]]&amp;" |"</f>
        <v>| LUCAS Olivier - 70414 |</v>
      </c>
    </row>
    <row r="162" spans="1:8">
      <c r="A162" s="49">
        <v>70718</v>
      </c>
      <c r="B162" s="48" t="s">
        <v>360</v>
      </c>
      <c r="C162" s="48" t="s">
        <v>121</v>
      </c>
      <c r="D162" s="86">
        <v>28241</v>
      </c>
      <c r="E162" s="47">
        <f ca="1">DATEDIF(Tableau_salariés[[#This Row],[Date de naissance]],TODAY(),"Y")</f>
        <v>49</v>
      </c>
      <c r="F162" s="47">
        <f>MONTH(Tableau_salariés[[#This Row],[Date de naissance]])</f>
        <v>4</v>
      </c>
      <c r="G162" s="47">
        <f>DAY(Tableau_salariés[[#This Row],[Date de naissance]])</f>
        <v>26</v>
      </c>
      <c r="H162" s="47" t="str">
        <f>"| "&amp;Tableau_salariés[[#This Row],[Nom]]&amp;" "&amp;Tableau_salariés[[#This Row],[Prénom]]&amp;" - "&amp;Tableau_salariés[[#This Row],[Matricule]]&amp;" |"</f>
        <v>| MA Pierre - 70718 |</v>
      </c>
    </row>
    <row r="163" spans="1:8">
      <c r="A163" s="49">
        <v>70251</v>
      </c>
      <c r="B163" s="48" t="s">
        <v>361</v>
      </c>
      <c r="C163" s="48" t="s">
        <v>362</v>
      </c>
      <c r="D163" s="86">
        <v>34190</v>
      </c>
      <c r="E163" s="47">
        <f ca="1">DATEDIF(Tableau_salariés[[#This Row],[Date de naissance]],TODAY(),"Y")</f>
        <v>32</v>
      </c>
      <c r="F163" s="47">
        <f>MONTH(Tableau_salariés[[#This Row],[Date de naissance]])</f>
        <v>8</v>
      </c>
      <c r="G163" s="47">
        <f>DAY(Tableau_salariés[[#This Row],[Date de naissance]])</f>
        <v>9</v>
      </c>
      <c r="H163" s="47" t="str">
        <f>"| "&amp;Tableau_salariés[[#This Row],[Nom]]&amp;" "&amp;Tableau_salariés[[#This Row],[Prénom]]&amp;" - "&amp;Tableau_salariés[[#This Row],[Matricule]]&amp;" |"</f>
        <v>| MAHAUX Abishak - 70251 |</v>
      </c>
    </row>
    <row r="164" spans="1:8">
      <c r="A164" s="49">
        <v>70745</v>
      </c>
      <c r="B164" s="48" t="s">
        <v>363</v>
      </c>
      <c r="C164" s="48" t="s">
        <v>248</v>
      </c>
      <c r="D164" s="86">
        <v>34052</v>
      </c>
      <c r="E164" s="47">
        <f ca="1">DATEDIF(Tableau_salariés[[#This Row],[Date de naissance]],TODAY(),"Y")</f>
        <v>33</v>
      </c>
      <c r="F164" s="47">
        <f>MONTH(Tableau_salariés[[#This Row],[Date de naissance]])</f>
        <v>3</v>
      </c>
      <c r="G164" s="47">
        <f>DAY(Tableau_salariés[[#This Row],[Date de naissance]])</f>
        <v>24</v>
      </c>
      <c r="H164" s="47" t="str">
        <f>"| "&amp;Tableau_salariés[[#This Row],[Nom]]&amp;" "&amp;Tableau_salariés[[#This Row],[Prénom]]&amp;" - "&amp;Tableau_salariés[[#This Row],[Matricule]]&amp;" |"</f>
        <v>| MALASIEWICZ Anais - 70745 |</v>
      </c>
    </row>
    <row r="165" spans="1:8">
      <c r="A165" s="49">
        <v>70339</v>
      </c>
      <c r="B165" s="48" t="s">
        <v>364</v>
      </c>
      <c r="C165" s="48" t="s">
        <v>78</v>
      </c>
      <c r="D165" s="86">
        <v>27365</v>
      </c>
      <c r="E165" s="47">
        <f ca="1">DATEDIF(Tableau_salariés[[#This Row],[Date de naissance]],TODAY(),"Y")</f>
        <v>51</v>
      </c>
      <c r="F165" s="47">
        <f>MONTH(Tableau_salariés[[#This Row],[Date de naissance]])</f>
        <v>12</v>
      </c>
      <c r="G165" s="47">
        <f>DAY(Tableau_salariés[[#This Row],[Date de naissance]])</f>
        <v>2</v>
      </c>
      <c r="H165" s="47" t="str">
        <f>"| "&amp;Tableau_salariés[[#This Row],[Nom]]&amp;" "&amp;Tableau_salariés[[#This Row],[Prénom]]&amp;" - "&amp;Tableau_salariés[[#This Row],[Matricule]]&amp;" |"</f>
        <v>| MALLUWA WADUGE Thomas - 70339 |</v>
      </c>
    </row>
    <row r="166" spans="1:8">
      <c r="A166" s="49">
        <v>70619</v>
      </c>
      <c r="B166" s="48" t="s">
        <v>365</v>
      </c>
      <c r="C166" s="48" t="s">
        <v>240</v>
      </c>
      <c r="D166" s="86">
        <v>33128</v>
      </c>
      <c r="E166" s="47">
        <f ca="1">DATEDIF(Tableau_salariés[[#This Row],[Date de naissance]],TODAY(),"Y")</f>
        <v>35</v>
      </c>
      <c r="F166" s="47">
        <f>MONTH(Tableau_salariés[[#This Row],[Date de naissance]])</f>
        <v>9</v>
      </c>
      <c r="G166" s="47">
        <f>DAY(Tableau_salariés[[#This Row],[Date de naissance]])</f>
        <v>12</v>
      </c>
      <c r="H166" s="47" t="str">
        <f>"| "&amp;Tableau_salariés[[#This Row],[Nom]]&amp;" "&amp;Tableau_salariés[[#This Row],[Prénom]]&amp;" - "&amp;Tableau_salariés[[#This Row],[Matricule]]&amp;" |"</f>
        <v>| MANETTA Lucas - 70619 |</v>
      </c>
    </row>
    <row r="167" spans="1:8">
      <c r="A167" s="49">
        <v>70530</v>
      </c>
      <c r="B167" s="48" t="s">
        <v>366</v>
      </c>
      <c r="C167" s="48" t="s">
        <v>121</v>
      </c>
      <c r="D167" s="86">
        <v>35093</v>
      </c>
      <c r="E167" s="47">
        <f ca="1">DATEDIF(Tableau_salariés[[#This Row],[Date de naissance]],TODAY(),"Y")</f>
        <v>30</v>
      </c>
      <c r="F167" s="47">
        <f>MONTH(Tableau_salariés[[#This Row],[Date de naissance]])</f>
        <v>1</v>
      </c>
      <c r="G167" s="47">
        <f>DAY(Tableau_salariés[[#This Row],[Date de naissance]])</f>
        <v>29</v>
      </c>
      <c r="H167" s="47" t="str">
        <f>"| "&amp;Tableau_salariés[[#This Row],[Nom]]&amp;" "&amp;Tableau_salariés[[#This Row],[Prénom]]&amp;" - "&amp;Tableau_salariés[[#This Row],[Matricule]]&amp;" |"</f>
        <v>| MARCEROU Pierre - 70530 |</v>
      </c>
    </row>
    <row r="168" spans="1:8">
      <c r="A168" s="49">
        <v>70572</v>
      </c>
      <c r="B168" s="48" t="s">
        <v>367</v>
      </c>
      <c r="C168" s="48" t="s">
        <v>368</v>
      </c>
      <c r="D168" s="86">
        <v>28478</v>
      </c>
      <c r="E168" s="47">
        <f ca="1">DATEDIF(Tableau_salariés[[#This Row],[Date de naissance]],TODAY(),"Y")</f>
        <v>48</v>
      </c>
      <c r="F168" s="47">
        <f>MONTH(Tableau_salariés[[#This Row],[Date de naissance]])</f>
        <v>12</v>
      </c>
      <c r="G168" s="47">
        <f>DAY(Tableau_salariés[[#This Row],[Date de naissance]])</f>
        <v>19</v>
      </c>
      <c r="H168" s="47" t="str">
        <f>"| "&amp;Tableau_salariés[[#This Row],[Nom]]&amp;" "&amp;Tableau_salariés[[#This Row],[Prénom]]&amp;" - "&amp;Tableau_salariés[[#This Row],[Matricule]]&amp;" |"</f>
        <v>| MARIE Antoine - 70572 |</v>
      </c>
    </row>
    <row r="169" spans="1:8">
      <c r="A169" s="49">
        <v>70354</v>
      </c>
      <c r="B169" s="48" t="s">
        <v>369</v>
      </c>
      <c r="C169" s="48" t="s">
        <v>197</v>
      </c>
      <c r="D169" s="86">
        <v>36012</v>
      </c>
      <c r="E169" s="47">
        <f ca="1">DATEDIF(Tableau_salariés[[#This Row],[Date de naissance]],TODAY(),"Y")</f>
        <v>27</v>
      </c>
      <c r="F169" s="47">
        <f>MONTH(Tableau_salariés[[#This Row],[Date de naissance]])</f>
        <v>8</v>
      </c>
      <c r="G169" s="47">
        <f>DAY(Tableau_salariés[[#This Row],[Date de naissance]])</f>
        <v>5</v>
      </c>
      <c r="H169" s="47" t="str">
        <f>"| "&amp;Tableau_salariés[[#This Row],[Nom]]&amp;" "&amp;Tableau_salariés[[#This Row],[Prénom]]&amp;" - "&amp;Tableau_salariés[[#This Row],[Matricule]]&amp;" |"</f>
        <v>| MARTIN Valentin - 70354 |</v>
      </c>
    </row>
    <row r="170" spans="1:8">
      <c r="A170" s="49">
        <v>70086</v>
      </c>
      <c r="B170" s="48" t="s">
        <v>370</v>
      </c>
      <c r="C170" s="48" t="s">
        <v>158</v>
      </c>
      <c r="D170" s="86">
        <v>35668</v>
      </c>
      <c r="E170" s="47">
        <f ca="1">DATEDIF(Tableau_salariés[[#This Row],[Date de naissance]],TODAY(),"Y")</f>
        <v>28</v>
      </c>
      <c r="F170" s="47">
        <f>MONTH(Tableau_salariés[[#This Row],[Date de naissance]])</f>
        <v>8</v>
      </c>
      <c r="G170" s="47">
        <f>DAY(Tableau_salariés[[#This Row],[Date de naissance]])</f>
        <v>26</v>
      </c>
      <c r="H170" s="47" t="str">
        <f>"| "&amp;Tableau_salariés[[#This Row],[Nom]]&amp;" "&amp;Tableau_salariés[[#This Row],[Prénom]]&amp;" - "&amp;Tableau_salariés[[#This Row],[Matricule]]&amp;" |"</f>
        <v>| MARTINOT Mathieu - 70086 |</v>
      </c>
    </row>
    <row r="171" spans="1:8">
      <c r="A171" s="49">
        <v>70106</v>
      </c>
      <c r="B171" s="48" t="s">
        <v>371</v>
      </c>
      <c r="C171" s="48" t="s">
        <v>339</v>
      </c>
      <c r="D171" s="86">
        <v>31345</v>
      </c>
      <c r="E171" s="47">
        <f ca="1">DATEDIF(Tableau_salariés[[#This Row],[Date de naissance]],TODAY(),"Y")</f>
        <v>40</v>
      </c>
      <c r="F171" s="47">
        <f>MONTH(Tableau_salariés[[#This Row],[Date de naissance]])</f>
        <v>10</v>
      </c>
      <c r="G171" s="47">
        <f>DAY(Tableau_salariés[[#This Row],[Date de naissance]])</f>
        <v>25</v>
      </c>
      <c r="H171" s="47" t="str">
        <f>"| "&amp;Tableau_salariés[[#This Row],[Nom]]&amp;" "&amp;Tableau_salariés[[#This Row],[Prénom]]&amp;" - "&amp;Tableau_salariés[[#This Row],[Matricule]]&amp;" |"</f>
        <v>| MASO Alexandre - 70106 |</v>
      </c>
    </row>
    <row r="172" spans="1:8">
      <c r="A172" s="49">
        <v>70632</v>
      </c>
      <c r="B172" s="48" t="s">
        <v>372</v>
      </c>
      <c r="C172" s="48" t="s">
        <v>373</v>
      </c>
      <c r="D172" s="86">
        <v>35155</v>
      </c>
      <c r="E172" s="47">
        <f ca="1">DATEDIF(Tableau_salariés[[#This Row],[Date de naissance]],TODAY(),"Y")</f>
        <v>30</v>
      </c>
      <c r="F172" s="47">
        <f>MONTH(Tableau_salariés[[#This Row],[Date de naissance]])</f>
        <v>3</v>
      </c>
      <c r="G172" s="47">
        <f>DAY(Tableau_salariés[[#This Row],[Date de naissance]])</f>
        <v>31</v>
      </c>
      <c r="H172" s="47" t="str">
        <f>"| "&amp;Tableau_salariés[[#This Row],[Nom]]&amp;" "&amp;Tableau_salariés[[#This Row],[Prénom]]&amp;" - "&amp;Tableau_salariés[[#This Row],[Matricule]]&amp;" |"</f>
        <v>| MAST Aymen - 70632 |</v>
      </c>
    </row>
    <row r="173" spans="1:8">
      <c r="A173" s="49">
        <v>70677</v>
      </c>
      <c r="B173" s="48" t="s">
        <v>374</v>
      </c>
      <c r="C173" s="48" t="s">
        <v>259</v>
      </c>
      <c r="D173" s="86">
        <v>35221</v>
      </c>
      <c r="E173" s="47">
        <f ca="1">DATEDIF(Tableau_salariés[[#This Row],[Date de naissance]],TODAY(),"Y")</f>
        <v>29</v>
      </c>
      <c r="F173" s="47">
        <f>MONTH(Tableau_salariés[[#This Row],[Date de naissance]])</f>
        <v>6</v>
      </c>
      <c r="G173" s="47">
        <f>DAY(Tableau_salariés[[#This Row],[Date de naissance]])</f>
        <v>5</v>
      </c>
      <c r="H173" s="47" t="str">
        <f>"| "&amp;Tableau_salariés[[#This Row],[Nom]]&amp;" "&amp;Tableau_salariés[[#This Row],[Prénom]]&amp;" - "&amp;Tableau_salariés[[#This Row],[Matricule]]&amp;" |"</f>
        <v>| MATHOUL Stephane - 70677 |</v>
      </c>
    </row>
    <row r="174" spans="1:8">
      <c r="A174" s="49">
        <v>70387</v>
      </c>
      <c r="B174" s="48" t="s">
        <v>375</v>
      </c>
      <c r="C174" s="48" t="s">
        <v>290</v>
      </c>
      <c r="D174" s="86">
        <v>30356</v>
      </c>
      <c r="E174" s="47">
        <f ca="1">DATEDIF(Tableau_salariés[[#This Row],[Date de naissance]],TODAY(),"Y")</f>
        <v>43</v>
      </c>
      <c r="F174" s="47">
        <f>MONTH(Tableau_salariés[[#This Row],[Date de naissance]])</f>
        <v>2</v>
      </c>
      <c r="G174" s="47">
        <f>DAY(Tableau_salariés[[#This Row],[Date de naissance]])</f>
        <v>9</v>
      </c>
      <c r="H174" s="47" t="str">
        <f>"| "&amp;Tableau_salariés[[#This Row],[Nom]]&amp;" "&amp;Tableau_salariés[[#This Row],[Prénom]]&amp;" - "&amp;Tableau_salariés[[#This Row],[Matricule]]&amp;" |"</f>
        <v>| MEJRI David - 70387 |</v>
      </c>
    </row>
    <row r="175" spans="1:8">
      <c r="A175" s="49">
        <v>70327</v>
      </c>
      <c r="B175" s="48" t="s">
        <v>376</v>
      </c>
      <c r="C175" s="48" t="s">
        <v>377</v>
      </c>
      <c r="D175" s="86">
        <v>28775</v>
      </c>
      <c r="E175" s="47">
        <f ca="1">DATEDIF(Tableau_salariés[[#This Row],[Date de naissance]],TODAY(),"Y")</f>
        <v>47</v>
      </c>
      <c r="F175" s="47">
        <f>MONTH(Tableau_salariés[[#This Row],[Date de naissance]])</f>
        <v>10</v>
      </c>
      <c r="G175" s="47">
        <f>DAY(Tableau_salariés[[#This Row],[Date de naissance]])</f>
        <v>12</v>
      </c>
      <c r="H175" s="47" t="str">
        <f>"| "&amp;Tableau_salariés[[#This Row],[Nom]]&amp;" "&amp;Tableau_salariés[[#This Row],[Prénom]]&amp;" - "&amp;Tableau_salariés[[#This Row],[Matricule]]&amp;" |"</f>
        <v>| MERLIN Joe - 70327 |</v>
      </c>
    </row>
    <row r="176" spans="1:8">
      <c r="A176" s="49">
        <v>70363</v>
      </c>
      <c r="B176" s="48" t="s">
        <v>83</v>
      </c>
      <c r="C176" s="48" t="s">
        <v>203</v>
      </c>
      <c r="D176" s="86">
        <v>34099</v>
      </c>
      <c r="E176" s="47">
        <f ca="1">DATEDIF(Tableau_salariés[[#This Row],[Date de naissance]],TODAY(),"Y")</f>
        <v>33</v>
      </c>
      <c r="F176" s="47">
        <f>MONTH(Tableau_salariés[[#This Row],[Date de naissance]])</f>
        <v>5</v>
      </c>
      <c r="G176" s="47">
        <f>DAY(Tableau_salariés[[#This Row],[Date de naissance]])</f>
        <v>10</v>
      </c>
      <c r="H176" s="47" t="str">
        <f>"| "&amp;Tableau_salariés[[#This Row],[Nom]]&amp;" "&amp;Tableau_salariés[[#This Row],[Prénom]]&amp;" - "&amp;Tableau_salariés[[#This Row],[Matricule]]&amp;" |"</f>
        <v>| MICHEL Corentin - 70363 |</v>
      </c>
    </row>
    <row r="177" spans="1:8">
      <c r="A177" s="49">
        <v>70155</v>
      </c>
      <c r="B177" s="48" t="s">
        <v>378</v>
      </c>
      <c r="C177" s="48" t="s">
        <v>379</v>
      </c>
      <c r="D177" s="86">
        <v>27305</v>
      </c>
      <c r="E177" s="47">
        <f ca="1">DATEDIF(Tableau_salariés[[#This Row],[Date de naissance]],TODAY(),"Y")</f>
        <v>51</v>
      </c>
      <c r="F177" s="47">
        <f>MONTH(Tableau_salariés[[#This Row],[Date de naissance]])</f>
        <v>10</v>
      </c>
      <c r="G177" s="47">
        <f>DAY(Tableau_salariés[[#This Row],[Date de naissance]])</f>
        <v>3</v>
      </c>
      <c r="H177" s="47" t="str">
        <f>"| "&amp;Tableau_salariés[[#This Row],[Nom]]&amp;" "&amp;Tableau_salariés[[#This Row],[Prénom]]&amp;" - "&amp;Tableau_salariés[[#This Row],[Matricule]]&amp;" |"</f>
        <v>| MILAN CHARTOUNI Gregory - 70155 |</v>
      </c>
    </row>
    <row r="178" spans="1:8">
      <c r="A178" s="49">
        <v>70277</v>
      </c>
      <c r="B178" s="48" t="s">
        <v>380</v>
      </c>
      <c r="C178" s="48" t="s">
        <v>381</v>
      </c>
      <c r="D178" s="86">
        <v>31020</v>
      </c>
      <c r="E178" s="47">
        <f ca="1">DATEDIF(Tableau_salariés[[#This Row],[Date de naissance]],TODAY(),"Y")</f>
        <v>41</v>
      </c>
      <c r="F178" s="47">
        <f>MONTH(Tableau_salariés[[#This Row],[Date de naissance]])</f>
        <v>12</v>
      </c>
      <c r="G178" s="47">
        <f>DAY(Tableau_salariés[[#This Row],[Date de naissance]])</f>
        <v>4</v>
      </c>
      <c r="H178" s="47" t="str">
        <f>"| "&amp;Tableau_salariés[[#This Row],[Nom]]&amp;" "&amp;Tableau_salariés[[#This Row],[Prénom]]&amp;" - "&amp;Tableau_salariés[[#This Row],[Matricule]]&amp;" |"</f>
        <v>| MOHAMED SOULTANE Pauline - 70277 |</v>
      </c>
    </row>
    <row r="179" spans="1:8">
      <c r="A179" s="49">
        <v>70586</v>
      </c>
      <c r="B179" s="48" t="s">
        <v>382</v>
      </c>
      <c r="C179" s="48" t="s">
        <v>383</v>
      </c>
      <c r="D179" s="86">
        <v>28475</v>
      </c>
      <c r="E179" s="47">
        <f ca="1">DATEDIF(Tableau_salariés[[#This Row],[Date de naissance]],TODAY(),"Y")</f>
        <v>48</v>
      </c>
      <c r="F179" s="47">
        <f>MONTH(Tableau_salariés[[#This Row],[Date de naissance]])</f>
        <v>12</v>
      </c>
      <c r="G179" s="47">
        <f>DAY(Tableau_salariés[[#This Row],[Date de naissance]])</f>
        <v>16</v>
      </c>
      <c r="H179" s="47" t="str">
        <f>"| "&amp;Tableau_salariés[[#This Row],[Nom]]&amp;" "&amp;Tableau_salariés[[#This Row],[Prénom]]&amp;" - "&amp;Tableau_salariés[[#This Row],[Matricule]]&amp;" |"</f>
        <v>| MONOT Gael - 70586 |</v>
      </c>
    </row>
    <row r="180" spans="1:8">
      <c r="A180" s="49">
        <v>70350</v>
      </c>
      <c r="B180" s="48" t="s">
        <v>384</v>
      </c>
      <c r="C180" s="48" t="s">
        <v>385</v>
      </c>
      <c r="D180" s="86">
        <v>27388</v>
      </c>
      <c r="E180" s="47">
        <f ca="1">DATEDIF(Tableau_salariés[[#This Row],[Date de naissance]],TODAY(),"Y")</f>
        <v>51</v>
      </c>
      <c r="F180" s="47">
        <f>MONTH(Tableau_salariés[[#This Row],[Date de naissance]])</f>
        <v>12</v>
      </c>
      <c r="G180" s="47">
        <f>DAY(Tableau_salariés[[#This Row],[Date de naissance]])</f>
        <v>25</v>
      </c>
      <c r="H180" s="47" t="str">
        <f>"| "&amp;Tableau_salariés[[#This Row],[Nom]]&amp;" "&amp;Tableau_salariés[[#This Row],[Prénom]]&amp;" - "&amp;Tableau_salariés[[#This Row],[Matricule]]&amp;" |"</f>
        <v>| MONTMAYEUR Hedy - 70350 |</v>
      </c>
    </row>
    <row r="181" spans="1:8">
      <c r="A181" s="49">
        <v>70164</v>
      </c>
      <c r="B181" s="48" t="s">
        <v>386</v>
      </c>
      <c r="C181" s="48" t="s">
        <v>135</v>
      </c>
      <c r="D181" s="86">
        <v>35668</v>
      </c>
      <c r="E181" s="47">
        <f ca="1">DATEDIF(Tableau_salariés[[#This Row],[Date de naissance]],TODAY(),"Y")</f>
        <v>28</v>
      </c>
      <c r="F181" s="47">
        <f>MONTH(Tableau_salariés[[#This Row],[Date de naissance]])</f>
        <v>8</v>
      </c>
      <c r="G181" s="47">
        <f>DAY(Tableau_salariés[[#This Row],[Date de naissance]])</f>
        <v>26</v>
      </c>
      <c r="H181" s="47" t="str">
        <f>"| "&amp;Tableau_salariés[[#This Row],[Nom]]&amp;" "&amp;Tableau_salariés[[#This Row],[Prénom]]&amp;" - "&amp;Tableau_salariés[[#This Row],[Matricule]]&amp;" |"</f>
        <v>| MORIN Florent - 70164 |</v>
      </c>
    </row>
    <row r="182" spans="1:8">
      <c r="A182" s="49">
        <v>70690</v>
      </c>
      <c r="B182" s="48" t="s">
        <v>387</v>
      </c>
      <c r="C182" s="48" t="s">
        <v>388</v>
      </c>
      <c r="D182" s="86">
        <v>26158</v>
      </c>
      <c r="E182" s="47">
        <f ca="1">DATEDIF(Tableau_salariés[[#This Row],[Date de naissance]],TODAY(),"Y")</f>
        <v>54</v>
      </c>
      <c r="F182" s="47">
        <f>MONTH(Tableau_salariés[[#This Row],[Date de naissance]])</f>
        <v>8</v>
      </c>
      <c r="G182" s="47">
        <f>DAY(Tableau_salariés[[#This Row],[Date de naissance]])</f>
        <v>13</v>
      </c>
      <c r="H182" s="47" t="str">
        <f>"| "&amp;Tableau_salariés[[#This Row],[Nom]]&amp;" "&amp;Tableau_salariés[[#This Row],[Prénom]]&amp;" - "&amp;Tableau_salariés[[#This Row],[Matricule]]&amp;" |"</f>
        <v>| MOUSSAOUI Muigni Hazi - 70690 |</v>
      </c>
    </row>
    <row r="183" spans="1:8">
      <c r="A183" s="49">
        <v>70770</v>
      </c>
      <c r="B183" s="48" t="s">
        <v>389</v>
      </c>
      <c r="C183" s="48" t="s">
        <v>390</v>
      </c>
      <c r="D183" s="86">
        <v>35786</v>
      </c>
      <c r="E183" s="47">
        <f ca="1">DATEDIF(Tableau_salariés[[#This Row],[Date de naissance]],TODAY(),"Y")</f>
        <v>28</v>
      </c>
      <c r="F183" s="47">
        <f>MONTH(Tableau_salariés[[#This Row],[Date de naissance]])</f>
        <v>12</v>
      </c>
      <c r="G183" s="47">
        <f>DAY(Tableau_salariés[[#This Row],[Date de naissance]])</f>
        <v>22</v>
      </c>
      <c r="H183" s="47" t="str">
        <f>"| "&amp;Tableau_salariés[[#This Row],[Nom]]&amp;" "&amp;Tableau_salariés[[#This Row],[Prénom]]&amp;" - "&amp;Tableau_salariés[[#This Row],[Matricule]]&amp;" |"</f>
        <v>| MUNCH Leandro - 70770 |</v>
      </c>
    </row>
    <row r="184" spans="1:8">
      <c r="A184" s="49">
        <v>70733</v>
      </c>
      <c r="B184" s="48" t="s">
        <v>391</v>
      </c>
      <c r="C184" s="48" t="s">
        <v>392</v>
      </c>
      <c r="D184" s="86">
        <v>34510</v>
      </c>
      <c r="E184" s="47">
        <f ca="1">DATEDIF(Tableau_salariés[[#This Row],[Date de naissance]],TODAY(),"Y")</f>
        <v>31</v>
      </c>
      <c r="F184" s="47">
        <f>MONTH(Tableau_salariés[[#This Row],[Date de naissance]])</f>
        <v>6</v>
      </c>
      <c r="G184" s="47">
        <f>DAY(Tableau_salariés[[#This Row],[Date de naissance]])</f>
        <v>25</v>
      </c>
      <c r="H184" s="47" t="str">
        <f>"| "&amp;Tableau_salariés[[#This Row],[Nom]]&amp;" "&amp;Tableau_salariés[[#This Row],[Prénom]]&amp;" - "&amp;Tableau_salariés[[#This Row],[Matricule]]&amp;" |"</f>
        <v>| MZE Hugo - 70733 |</v>
      </c>
    </row>
    <row r="185" spans="1:8">
      <c r="A185" s="49">
        <v>70405</v>
      </c>
      <c r="B185" s="48" t="s">
        <v>393</v>
      </c>
      <c r="C185" s="48" t="s">
        <v>394</v>
      </c>
      <c r="D185" s="86">
        <v>33180</v>
      </c>
      <c r="E185" s="47">
        <f ca="1">DATEDIF(Tableau_salariés[[#This Row],[Date de naissance]],TODAY(),"Y")</f>
        <v>35</v>
      </c>
      <c r="F185" s="47">
        <f>MONTH(Tableau_salariés[[#This Row],[Date de naissance]])</f>
        <v>11</v>
      </c>
      <c r="G185" s="47">
        <f>DAY(Tableau_salariés[[#This Row],[Date de naissance]])</f>
        <v>3</v>
      </c>
      <c r="H185" s="47" t="str">
        <f>"| "&amp;Tableau_salariés[[#This Row],[Nom]]&amp;" "&amp;Tableau_salariés[[#This Row],[Prénom]]&amp;" - "&amp;Tableau_salariés[[#This Row],[Matricule]]&amp;" |"</f>
        <v>| NASCIMENTO GONCALVES DE ARAUJO Le Duc Tan - 70405 |</v>
      </c>
    </row>
    <row r="186" spans="1:8">
      <c r="A186" s="49">
        <v>70428</v>
      </c>
      <c r="B186" s="48" t="s">
        <v>395</v>
      </c>
      <c r="C186" s="48" t="s">
        <v>396</v>
      </c>
      <c r="D186" s="86">
        <v>24721</v>
      </c>
      <c r="E186" s="47">
        <f ca="1">DATEDIF(Tableau_salariés[[#This Row],[Date de naissance]],TODAY(),"Y")</f>
        <v>58</v>
      </c>
      <c r="F186" s="47">
        <f>MONTH(Tableau_salariés[[#This Row],[Date de naissance]])</f>
        <v>9</v>
      </c>
      <c r="G186" s="47">
        <f>DAY(Tableau_salariés[[#This Row],[Date de naissance]])</f>
        <v>6</v>
      </c>
      <c r="H186" s="47" t="str">
        <f>"| "&amp;Tableau_salariés[[#This Row],[Nom]]&amp;" "&amp;Tableau_salariés[[#This Row],[Prénom]]&amp;" - "&amp;Tableau_salariés[[#This Row],[Matricule]]&amp;" |"</f>
        <v>| NEUTELINGS Thibault - 70428 |</v>
      </c>
    </row>
    <row r="187" spans="1:8">
      <c r="A187" s="49">
        <v>70281</v>
      </c>
      <c r="B187" s="48" t="s">
        <v>397</v>
      </c>
      <c r="C187" s="48" t="s">
        <v>125</v>
      </c>
      <c r="D187" s="86">
        <v>35976</v>
      </c>
      <c r="E187" s="47">
        <f ca="1">DATEDIF(Tableau_salariés[[#This Row],[Date de naissance]],TODAY(),"Y")</f>
        <v>27</v>
      </c>
      <c r="F187" s="47">
        <f>MONTH(Tableau_salariés[[#This Row],[Date de naissance]])</f>
        <v>6</v>
      </c>
      <c r="G187" s="47">
        <f>DAY(Tableau_salariés[[#This Row],[Date de naissance]])</f>
        <v>30</v>
      </c>
      <c r="H187" s="47" t="str">
        <f>"| "&amp;Tableau_salariés[[#This Row],[Nom]]&amp;" "&amp;Tableau_salariés[[#This Row],[Prénom]]&amp;" - "&amp;Tableau_salariés[[#This Row],[Matricule]]&amp;" |"</f>
        <v>| NGUYEN Guillaume - 70281 |</v>
      </c>
    </row>
    <row r="188" spans="1:8">
      <c r="A188" s="49">
        <v>70420</v>
      </c>
      <c r="B188" s="48" t="s">
        <v>398</v>
      </c>
      <c r="C188" s="48" t="s">
        <v>399</v>
      </c>
      <c r="D188" s="86">
        <v>27309</v>
      </c>
      <c r="E188" s="47">
        <f ca="1">DATEDIF(Tableau_salariés[[#This Row],[Date de naissance]],TODAY(),"Y")</f>
        <v>51</v>
      </c>
      <c r="F188" s="47">
        <f>MONTH(Tableau_salariés[[#This Row],[Date de naissance]])</f>
        <v>10</v>
      </c>
      <c r="G188" s="47">
        <f>DAY(Tableau_salariés[[#This Row],[Date de naissance]])</f>
        <v>7</v>
      </c>
      <c r="H188" s="47" t="str">
        <f>"| "&amp;Tableau_salariés[[#This Row],[Nom]]&amp;" "&amp;Tableau_salariés[[#This Row],[Prénom]]&amp;" - "&amp;Tableau_salariés[[#This Row],[Matricule]]&amp;" |"</f>
        <v>| NOILLY Nassim - 70420 |</v>
      </c>
    </row>
    <row r="189" spans="1:8">
      <c r="A189" s="49">
        <v>70538</v>
      </c>
      <c r="B189" s="48" t="s">
        <v>400</v>
      </c>
      <c r="C189" s="48" t="s">
        <v>187</v>
      </c>
      <c r="D189" s="86">
        <v>34781</v>
      </c>
      <c r="E189" s="47">
        <f ca="1">DATEDIF(Tableau_salariés[[#This Row],[Date de naissance]],TODAY(),"Y")</f>
        <v>31</v>
      </c>
      <c r="F189" s="47">
        <f>MONTH(Tableau_salariés[[#This Row],[Date de naissance]])</f>
        <v>3</v>
      </c>
      <c r="G189" s="47">
        <f>DAY(Tableau_salariés[[#This Row],[Date de naissance]])</f>
        <v>23</v>
      </c>
      <c r="H189" s="47" t="str">
        <f>"| "&amp;Tableau_salariés[[#This Row],[Nom]]&amp;" "&amp;Tableau_salariés[[#This Row],[Prénom]]&amp;" - "&amp;Tableau_salariés[[#This Row],[Matricule]]&amp;" |"</f>
        <v>| OLIVE Jonathan - 70538 |</v>
      </c>
    </row>
    <row r="190" spans="1:8">
      <c r="A190" s="49">
        <v>70592</v>
      </c>
      <c r="B190" s="48" t="s">
        <v>401</v>
      </c>
      <c r="C190" s="48" t="s">
        <v>156</v>
      </c>
      <c r="D190" s="86">
        <v>31729</v>
      </c>
      <c r="E190" s="47">
        <f ca="1">DATEDIF(Tableau_salariés[[#This Row],[Date de naissance]],TODAY(),"Y")</f>
        <v>39</v>
      </c>
      <c r="F190" s="47">
        <f>MONTH(Tableau_salariés[[#This Row],[Date de naissance]])</f>
        <v>11</v>
      </c>
      <c r="G190" s="47">
        <f>DAY(Tableau_salariés[[#This Row],[Date de naissance]])</f>
        <v>13</v>
      </c>
      <c r="H190" s="47" t="str">
        <f>"| "&amp;Tableau_salariés[[#This Row],[Nom]]&amp;" "&amp;Tableau_salariés[[#This Row],[Prénom]]&amp;" - "&amp;Tableau_salariés[[#This Row],[Matricule]]&amp;" |"</f>
        <v>| OUAZZANI TOUHAMI Nicolas - 70592 |</v>
      </c>
    </row>
    <row r="191" spans="1:8">
      <c r="A191" s="49">
        <v>70454</v>
      </c>
      <c r="B191" s="48" t="s">
        <v>402</v>
      </c>
      <c r="C191" s="48" t="s">
        <v>403</v>
      </c>
      <c r="D191" s="86">
        <v>28576</v>
      </c>
      <c r="E191" s="47">
        <f ca="1">DATEDIF(Tableau_salariés[[#This Row],[Date de naissance]],TODAY(),"Y")</f>
        <v>48</v>
      </c>
      <c r="F191" s="47">
        <f>MONTH(Tableau_salariés[[#This Row],[Date de naissance]])</f>
        <v>3</v>
      </c>
      <c r="G191" s="47">
        <f>DAY(Tableau_salariés[[#This Row],[Date de naissance]])</f>
        <v>27</v>
      </c>
      <c r="H191" s="47" t="str">
        <f>"| "&amp;Tableau_salariés[[#This Row],[Nom]]&amp;" "&amp;Tableau_salariés[[#This Row],[Prénom]]&amp;" - "&amp;Tableau_salariés[[#This Row],[Matricule]]&amp;" |"</f>
        <v>| PAGEAU Margaux - 70454 |</v>
      </c>
    </row>
    <row r="192" spans="1:8">
      <c r="A192" s="49">
        <v>70157</v>
      </c>
      <c r="B192" s="48" t="s">
        <v>404</v>
      </c>
      <c r="C192" s="48" t="s">
        <v>304</v>
      </c>
      <c r="D192" s="86">
        <v>34995</v>
      </c>
      <c r="E192" s="47">
        <f ca="1">DATEDIF(Tableau_salariés[[#This Row],[Date de naissance]],TODAY(),"Y")</f>
        <v>30</v>
      </c>
      <c r="F192" s="47">
        <f>MONTH(Tableau_salariés[[#This Row],[Date de naissance]])</f>
        <v>10</v>
      </c>
      <c r="G192" s="47">
        <f>DAY(Tableau_salariés[[#This Row],[Date de naissance]])</f>
        <v>23</v>
      </c>
      <c r="H192" s="47" t="str">
        <f>"| "&amp;Tableau_salariés[[#This Row],[Nom]]&amp;" "&amp;Tableau_salariés[[#This Row],[Prénom]]&amp;" - "&amp;Tableau_salariés[[#This Row],[Matricule]]&amp;" |"</f>
        <v>| PARISSE Francois - 70157 |</v>
      </c>
    </row>
    <row r="193" spans="1:8">
      <c r="A193" s="49">
        <v>70099</v>
      </c>
      <c r="B193" s="48" t="s">
        <v>405</v>
      </c>
      <c r="C193" s="48" t="s">
        <v>142</v>
      </c>
      <c r="D193" s="86">
        <v>33501</v>
      </c>
      <c r="E193" s="47">
        <f ca="1">DATEDIF(Tableau_salariés[[#This Row],[Date de naissance]],TODAY(),"Y")</f>
        <v>34</v>
      </c>
      <c r="F193" s="47">
        <f>MONTH(Tableau_salariés[[#This Row],[Date de naissance]])</f>
        <v>9</v>
      </c>
      <c r="G193" s="47">
        <f>DAY(Tableau_salariés[[#This Row],[Date de naissance]])</f>
        <v>20</v>
      </c>
      <c r="H193" s="47" t="str">
        <f>"| "&amp;Tableau_salariés[[#This Row],[Nom]]&amp;" "&amp;Tableau_salariés[[#This Row],[Prénom]]&amp;" - "&amp;Tableau_salariés[[#This Row],[Matricule]]&amp;" |"</f>
        <v>| PASQUALI Jean-Charles - 70099 |</v>
      </c>
    </row>
    <row r="194" spans="1:8">
      <c r="A194" s="49">
        <v>70587</v>
      </c>
      <c r="B194" s="48" t="s">
        <v>406</v>
      </c>
      <c r="C194" s="48" t="s">
        <v>259</v>
      </c>
      <c r="D194" s="86">
        <v>27906</v>
      </c>
      <c r="E194" s="47">
        <f ca="1">DATEDIF(Tableau_salariés[[#This Row],[Date de naissance]],TODAY(),"Y")</f>
        <v>50</v>
      </c>
      <c r="F194" s="47">
        <f>MONTH(Tableau_salariés[[#This Row],[Date de naissance]])</f>
        <v>5</v>
      </c>
      <c r="G194" s="47">
        <f>DAY(Tableau_salariés[[#This Row],[Date de naissance]])</f>
        <v>26</v>
      </c>
      <c r="H194" s="47" t="str">
        <f>"| "&amp;Tableau_salariés[[#This Row],[Nom]]&amp;" "&amp;Tableau_salariés[[#This Row],[Prénom]]&amp;" - "&amp;Tableau_salariés[[#This Row],[Matricule]]&amp;" |"</f>
        <v>| PAYRE Stephane - 70587 |</v>
      </c>
    </row>
    <row r="195" spans="1:8">
      <c r="A195" s="49">
        <v>70553</v>
      </c>
      <c r="B195" s="48" t="s">
        <v>407</v>
      </c>
      <c r="C195" s="48" t="s">
        <v>286</v>
      </c>
      <c r="D195" s="86">
        <v>28388</v>
      </c>
      <c r="E195" s="47">
        <f ca="1">DATEDIF(Tableau_salariés[[#This Row],[Date de naissance]],TODAY(),"Y")</f>
        <v>48</v>
      </c>
      <c r="F195" s="47">
        <f>MONTH(Tableau_salariés[[#This Row],[Date de naissance]])</f>
        <v>9</v>
      </c>
      <c r="G195" s="47">
        <f>DAY(Tableau_salariés[[#This Row],[Date de naissance]])</f>
        <v>20</v>
      </c>
      <c r="H195" s="47" t="str">
        <f>"| "&amp;Tableau_salariés[[#This Row],[Nom]]&amp;" "&amp;Tableau_salariés[[#This Row],[Prénom]]&amp;" - "&amp;Tableau_salariés[[#This Row],[Matricule]]&amp;" |"</f>
        <v>| PERON Patrick - 70553 |</v>
      </c>
    </row>
    <row r="196" spans="1:8">
      <c r="A196" s="49">
        <v>70158</v>
      </c>
      <c r="B196" s="48" t="s">
        <v>408</v>
      </c>
      <c r="C196" s="48" t="s">
        <v>409</v>
      </c>
      <c r="D196" s="86">
        <v>34024</v>
      </c>
      <c r="E196" s="47">
        <f ca="1">DATEDIF(Tableau_salariés[[#This Row],[Date de naissance]],TODAY(),"Y")</f>
        <v>33</v>
      </c>
      <c r="F196" s="47">
        <f>MONTH(Tableau_salariés[[#This Row],[Date de naissance]])</f>
        <v>2</v>
      </c>
      <c r="G196" s="47">
        <f>DAY(Tableau_salariés[[#This Row],[Date de naissance]])</f>
        <v>24</v>
      </c>
      <c r="H196" s="47" t="str">
        <f>"| "&amp;Tableau_salariés[[#This Row],[Nom]]&amp;" "&amp;Tableau_salariés[[#This Row],[Prénom]]&amp;" - "&amp;Tableau_salariés[[#This Row],[Matricule]]&amp;" |"</f>
        <v>| PERRIOT Julien - 70158 |</v>
      </c>
    </row>
    <row r="197" spans="1:8">
      <c r="A197" s="49">
        <v>70165</v>
      </c>
      <c r="B197" s="48" t="s">
        <v>410</v>
      </c>
      <c r="C197" s="48" t="s">
        <v>411</v>
      </c>
      <c r="D197" s="86">
        <v>33121</v>
      </c>
      <c r="E197" s="47">
        <f ca="1">DATEDIF(Tableau_salariés[[#This Row],[Date de naissance]],TODAY(),"Y")</f>
        <v>35</v>
      </c>
      <c r="F197" s="47">
        <f>MONTH(Tableau_salariés[[#This Row],[Date de naissance]])</f>
        <v>9</v>
      </c>
      <c r="G197" s="47">
        <f>DAY(Tableau_salariés[[#This Row],[Date de naissance]])</f>
        <v>5</v>
      </c>
      <c r="H197" s="47" t="str">
        <f>"| "&amp;Tableau_salariés[[#This Row],[Nom]]&amp;" "&amp;Tableau_salariés[[#This Row],[Prénom]]&amp;" - "&amp;Tableau_salariés[[#This Row],[Matricule]]&amp;" |"</f>
        <v>| PERROUDON Federico - 70165 |</v>
      </c>
    </row>
    <row r="198" spans="1:8">
      <c r="A198" s="49">
        <v>70129</v>
      </c>
      <c r="B198" s="48" t="s">
        <v>412</v>
      </c>
      <c r="C198" s="48" t="s">
        <v>413</v>
      </c>
      <c r="D198" s="86">
        <v>34178</v>
      </c>
      <c r="E198" s="47">
        <f ca="1">DATEDIF(Tableau_salariés[[#This Row],[Date de naissance]],TODAY(),"Y")</f>
        <v>32</v>
      </c>
      <c r="F198" s="47">
        <f>MONTH(Tableau_salariés[[#This Row],[Date de naissance]])</f>
        <v>7</v>
      </c>
      <c r="G198" s="47">
        <f>DAY(Tableau_salariés[[#This Row],[Date de naissance]])</f>
        <v>28</v>
      </c>
      <c r="H198" s="47" t="str">
        <f>"| "&amp;Tableau_salariés[[#This Row],[Nom]]&amp;" "&amp;Tableau_salariés[[#This Row],[Prénom]]&amp;" - "&amp;Tableau_salariés[[#This Row],[Matricule]]&amp;" |"</f>
        <v>| PETITPERRIN Amaury - 70129 |</v>
      </c>
    </row>
    <row r="199" spans="1:8">
      <c r="A199" s="49">
        <v>70222</v>
      </c>
      <c r="B199" s="48" t="s">
        <v>414</v>
      </c>
      <c r="C199" s="48" t="s">
        <v>300</v>
      </c>
      <c r="D199" s="86">
        <v>32533</v>
      </c>
      <c r="E199" s="47">
        <f ca="1">DATEDIF(Tableau_salariés[[#This Row],[Date de naissance]],TODAY(),"Y")</f>
        <v>37</v>
      </c>
      <c r="F199" s="47">
        <f>MONTH(Tableau_salariés[[#This Row],[Date de naissance]])</f>
        <v>1</v>
      </c>
      <c r="G199" s="47">
        <f>DAY(Tableau_salariés[[#This Row],[Date de naissance]])</f>
        <v>25</v>
      </c>
      <c r="H199" s="47" t="str">
        <f>"| "&amp;Tableau_salariés[[#This Row],[Nom]]&amp;" "&amp;Tableau_salariés[[#This Row],[Prénom]]&amp;" - "&amp;Tableau_salariés[[#This Row],[Matricule]]&amp;" |"</f>
        <v>| PIAI Jean - 70222 |</v>
      </c>
    </row>
    <row r="200" spans="1:8">
      <c r="A200" s="49">
        <v>70468</v>
      </c>
      <c r="B200" s="48" t="s">
        <v>415</v>
      </c>
      <c r="C200" s="48" t="s">
        <v>416</v>
      </c>
      <c r="D200" s="86">
        <v>31342</v>
      </c>
      <c r="E200" s="47">
        <f ca="1">DATEDIF(Tableau_salariés[[#This Row],[Date de naissance]],TODAY(),"Y")</f>
        <v>40</v>
      </c>
      <c r="F200" s="47">
        <f>MONTH(Tableau_salariés[[#This Row],[Date de naissance]])</f>
        <v>10</v>
      </c>
      <c r="G200" s="47">
        <f>DAY(Tableau_salariés[[#This Row],[Date de naissance]])</f>
        <v>22</v>
      </c>
      <c r="H200" s="47" t="str">
        <f>"| "&amp;Tableau_salariés[[#This Row],[Nom]]&amp;" "&amp;Tableau_salariés[[#This Row],[Prénom]]&amp;" - "&amp;Tableau_salariés[[#This Row],[Matricule]]&amp;" |"</f>
        <v>| PICHAT Leo - 70468 |</v>
      </c>
    </row>
    <row r="201" spans="1:8">
      <c r="A201" s="49">
        <v>70399</v>
      </c>
      <c r="B201" s="48" t="s">
        <v>417</v>
      </c>
      <c r="C201" s="48" t="s">
        <v>418</v>
      </c>
      <c r="D201" s="86">
        <v>26424</v>
      </c>
      <c r="E201" s="47">
        <f ca="1">DATEDIF(Tableau_salariés[[#This Row],[Date de naissance]],TODAY(),"Y")</f>
        <v>54</v>
      </c>
      <c r="F201" s="47">
        <f>MONTH(Tableau_salariés[[#This Row],[Date de naissance]])</f>
        <v>5</v>
      </c>
      <c r="G201" s="47">
        <f>DAY(Tableau_salariés[[#This Row],[Date de naissance]])</f>
        <v>5</v>
      </c>
      <c r="H201" s="47" t="str">
        <f>"| "&amp;Tableau_salariés[[#This Row],[Nom]]&amp;" "&amp;Tableau_salariés[[#This Row],[Prénom]]&amp;" - "&amp;Tableau_salariés[[#This Row],[Matricule]]&amp;" |"</f>
        <v>| PIERRON MICHAUD Benjamin - 70399 |</v>
      </c>
    </row>
    <row r="202" spans="1:8">
      <c r="A202" s="49">
        <v>70024</v>
      </c>
      <c r="B202" s="48" t="s">
        <v>419</v>
      </c>
      <c r="C202" s="48" t="s">
        <v>110</v>
      </c>
      <c r="D202" s="86">
        <v>28313</v>
      </c>
      <c r="E202" s="47">
        <f ca="1">DATEDIF(Tableau_salariés[[#This Row],[Date de naissance]],TODAY(),"Y")</f>
        <v>48</v>
      </c>
      <c r="F202" s="47">
        <f>MONTH(Tableau_salariés[[#This Row],[Date de naissance]])</f>
        <v>7</v>
      </c>
      <c r="G202" s="47">
        <f>DAY(Tableau_salariés[[#This Row],[Date de naissance]])</f>
        <v>7</v>
      </c>
      <c r="H202" s="47" t="str">
        <f>"| "&amp;Tableau_salariés[[#This Row],[Nom]]&amp;" "&amp;Tableau_salariés[[#This Row],[Prénom]]&amp;" - "&amp;Tableau_salariés[[#This Row],[Matricule]]&amp;" |"</f>
        <v>| PIOVESAN Jeremy - 70024 |</v>
      </c>
    </row>
    <row r="203" spans="1:8">
      <c r="A203" s="49">
        <v>70562</v>
      </c>
      <c r="B203" s="48" t="s">
        <v>420</v>
      </c>
      <c r="C203" s="48" t="s">
        <v>257</v>
      </c>
      <c r="D203" s="86">
        <v>31721</v>
      </c>
      <c r="E203" s="47">
        <f ca="1">DATEDIF(Tableau_salariés[[#This Row],[Date de naissance]],TODAY(),"Y")</f>
        <v>39</v>
      </c>
      <c r="F203" s="47">
        <f>MONTH(Tableau_salariés[[#This Row],[Date de naissance]])</f>
        <v>11</v>
      </c>
      <c r="G203" s="47">
        <f>DAY(Tableau_salariés[[#This Row],[Date de naissance]])</f>
        <v>5</v>
      </c>
      <c r="H203" s="47" t="str">
        <f>"| "&amp;Tableau_salariés[[#This Row],[Nom]]&amp;" "&amp;Tableau_salariés[[#This Row],[Prénom]]&amp;" - "&amp;Tableau_salariés[[#This Row],[Matricule]]&amp;" |"</f>
        <v>| PLANTIER Damien - 70562 |</v>
      </c>
    </row>
    <row r="204" spans="1:8">
      <c r="A204" s="49">
        <v>70427</v>
      </c>
      <c r="B204" s="48" t="s">
        <v>421</v>
      </c>
      <c r="C204" s="48" t="s">
        <v>422</v>
      </c>
      <c r="D204" s="86">
        <v>24780</v>
      </c>
      <c r="E204" s="47">
        <f ca="1">DATEDIF(Tableau_salariés[[#This Row],[Date de naissance]],TODAY(),"Y")</f>
        <v>58</v>
      </c>
      <c r="F204" s="47">
        <f>MONTH(Tableau_salariés[[#This Row],[Date de naissance]])</f>
        <v>11</v>
      </c>
      <c r="G204" s="47">
        <f>DAY(Tableau_salariés[[#This Row],[Date de naissance]])</f>
        <v>4</v>
      </c>
      <c r="H204" s="47" t="str">
        <f>"| "&amp;Tableau_salariés[[#This Row],[Nom]]&amp;" "&amp;Tableau_salariés[[#This Row],[Prénom]]&amp;" - "&amp;Tableau_salariés[[#This Row],[Matricule]]&amp;" |"</f>
        <v>| PONT Justine - 70427 |</v>
      </c>
    </row>
    <row r="205" spans="1:8">
      <c r="A205" s="49">
        <v>70176</v>
      </c>
      <c r="B205" s="48" t="s">
        <v>423</v>
      </c>
      <c r="C205" s="48" t="s">
        <v>135</v>
      </c>
      <c r="D205" s="86">
        <v>22029</v>
      </c>
      <c r="E205" s="47">
        <f ca="1">DATEDIF(Tableau_salariés[[#This Row],[Date de naissance]],TODAY(),"Y")</f>
        <v>66</v>
      </c>
      <c r="F205" s="47">
        <f>MONTH(Tableau_salariés[[#This Row],[Date de naissance]])</f>
        <v>4</v>
      </c>
      <c r="G205" s="47">
        <f>DAY(Tableau_salariés[[#This Row],[Date de naissance]])</f>
        <v>23</v>
      </c>
      <c r="H205" s="47" t="str">
        <f>"| "&amp;Tableau_salariés[[#This Row],[Nom]]&amp;" "&amp;Tableau_salariés[[#This Row],[Prénom]]&amp;" - "&amp;Tableau_salariés[[#This Row],[Matricule]]&amp;" |"</f>
        <v>| POUDOULEC Florent - 70176 |</v>
      </c>
    </row>
    <row r="206" spans="1:8">
      <c r="A206" s="49">
        <v>70407</v>
      </c>
      <c r="B206" s="48" t="s">
        <v>424</v>
      </c>
      <c r="C206" s="48" t="s">
        <v>284</v>
      </c>
      <c r="D206" s="86">
        <v>33962</v>
      </c>
      <c r="E206" s="47">
        <f ca="1">DATEDIF(Tableau_salariés[[#This Row],[Date de naissance]],TODAY(),"Y")</f>
        <v>33</v>
      </c>
      <c r="F206" s="47">
        <f>MONTH(Tableau_salariés[[#This Row],[Date de naissance]])</f>
        <v>12</v>
      </c>
      <c r="G206" s="47">
        <f>DAY(Tableau_salariés[[#This Row],[Date de naissance]])</f>
        <v>24</v>
      </c>
      <c r="H206" s="47" t="str">
        <f>"| "&amp;Tableau_salariés[[#This Row],[Nom]]&amp;" "&amp;Tableau_salariés[[#This Row],[Prénom]]&amp;" - "&amp;Tableau_salariés[[#This Row],[Matricule]]&amp;" |"</f>
        <v>| POYARD Eric - 70407 |</v>
      </c>
    </row>
    <row r="207" spans="1:8">
      <c r="A207" s="49">
        <v>70472</v>
      </c>
      <c r="B207" s="48" t="s">
        <v>425</v>
      </c>
      <c r="C207" s="48" t="s">
        <v>125</v>
      </c>
      <c r="D207" s="86">
        <v>34748</v>
      </c>
      <c r="E207" s="47">
        <f ca="1">DATEDIF(Tableau_salariés[[#This Row],[Date de naissance]],TODAY(),"Y")</f>
        <v>31</v>
      </c>
      <c r="F207" s="47">
        <f>MONTH(Tableau_salariés[[#This Row],[Date de naissance]])</f>
        <v>2</v>
      </c>
      <c r="G207" s="47">
        <f>DAY(Tableau_salariés[[#This Row],[Date de naissance]])</f>
        <v>18</v>
      </c>
      <c r="H207" s="47" t="str">
        <f>"| "&amp;Tableau_salariés[[#This Row],[Nom]]&amp;" "&amp;Tableau_salariés[[#This Row],[Prénom]]&amp;" - "&amp;Tableau_salariés[[#This Row],[Matricule]]&amp;" |"</f>
        <v>| PUPIER Guillaume - 70472 |</v>
      </c>
    </row>
    <row r="208" spans="1:8">
      <c r="A208" s="49">
        <v>70624</v>
      </c>
      <c r="B208" s="48" t="s">
        <v>426</v>
      </c>
      <c r="C208" s="48" t="s">
        <v>195</v>
      </c>
      <c r="D208" s="86">
        <v>33044</v>
      </c>
      <c r="E208" s="47">
        <f ca="1">DATEDIF(Tableau_salariés[[#This Row],[Date de naissance]],TODAY(),"Y")</f>
        <v>35</v>
      </c>
      <c r="F208" s="47">
        <f>MONTH(Tableau_salariés[[#This Row],[Date de naissance]])</f>
        <v>6</v>
      </c>
      <c r="G208" s="47">
        <f>DAY(Tableau_salariés[[#This Row],[Date de naissance]])</f>
        <v>20</v>
      </c>
      <c r="H208" s="47" t="str">
        <f>"| "&amp;Tableau_salariés[[#This Row],[Nom]]&amp;" "&amp;Tableau_salariés[[#This Row],[Prénom]]&amp;" - "&amp;Tableau_salariés[[#This Row],[Matricule]]&amp;" |"</f>
        <v>| RAKOTONIRINA Celine - 70624 |</v>
      </c>
    </row>
    <row r="209" spans="1:8">
      <c r="A209" s="49">
        <v>70372</v>
      </c>
      <c r="B209" s="48" t="s">
        <v>427</v>
      </c>
      <c r="C209" s="48" t="s">
        <v>279</v>
      </c>
      <c r="D209" s="86">
        <v>31220</v>
      </c>
      <c r="E209" s="47">
        <f ca="1">DATEDIF(Tableau_salariés[[#This Row],[Date de naissance]],TODAY(),"Y")</f>
        <v>40</v>
      </c>
      <c r="F209" s="47">
        <f>MONTH(Tableau_salariés[[#This Row],[Date de naissance]])</f>
        <v>6</v>
      </c>
      <c r="G209" s="47">
        <f>DAY(Tableau_salariés[[#This Row],[Date de naissance]])</f>
        <v>22</v>
      </c>
      <c r="H209" s="47" t="str">
        <f>"| "&amp;Tableau_salariés[[#This Row],[Nom]]&amp;" "&amp;Tableau_salariés[[#This Row],[Prénom]]&amp;" - "&amp;Tableau_salariés[[#This Row],[Matricule]]&amp;" |"</f>
        <v>| RAMEY Loic - 70372 |</v>
      </c>
    </row>
    <row r="210" spans="1:8">
      <c r="A210" s="49">
        <v>70760</v>
      </c>
      <c r="B210" s="48" t="s">
        <v>428</v>
      </c>
      <c r="C210" s="48" t="s">
        <v>292</v>
      </c>
      <c r="D210" s="86">
        <v>29136</v>
      </c>
      <c r="E210" s="47">
        <f ca="1">DATEDIF(Tableau_salariés[[#This Row],[Date de naissance]],TODAY(),"Y")</f>
        <v>46</v>
      </c>
      <c r="F210" s="47">
        <f>MONTH(Tableau_salariés[[#This Row],[Date de naissance]])</f>
        <v>10</v>
      </c>
      <c r="G210" s="47">
        <f>DAY(Tableau_salariés[[#This Row],[Date de naissance]])</f>
        <v>8</v>
      </c>
      <c r="H210" s="47" t="str">
        <f>"| "&amp;Tableau_salariés[[#This Row],[Nom]]&amp;" "&amp;Tableau_salariés[[#This Row],[Prénom]]&amp;" - "&amp;Tableau_salariés[[#This Row],[Matricule]]&amp;" |"</f>
        <v>| REDON Samuel - 70760 |</v>
      </c>
    </row>
    <row r="211" spans="1:8">
      <c r="A211" s="49">
        <v>70421</v>
      </c>
      <c r="B211" s="48" t="s">
        <v>429</v>
      </c>
      <c r="C211" s="48" t="s">
        <v>430</v>
      </c>
      <c r="D211" s="86">
        <v>33067</v>
      </c>
      <c r="E211" s="47">
        <f ca="1">DATEDIF(Tableau_salariés[[#This Row],[Date de naissance]],TODAY(),"Y")</f>
        <v>35</v>
      </c>
      <c r="F211" s="47">
        <f>MONTH(Tableau_salariés[[#This Row],[Date de naissance]])</f>
        <v>7</v>
      </c>
      <c r="G211" s="47">
        <f>DAY(Tableau_salariés[[#This Row],[Date de naissance]])</f>
        <v>13</v>
      </c>
      <c r="H211" s="47" t="str">
        <f>"| "&amp;Tableau_salariés[[#This Row],[Nom]]&amp;" "&amp;Tableau_salariés[[#This Row],[Prénom]]&amp;" - "&amp;Tableau_salariés[[#This Row],[Matricule]]&amp;" |"</f>
        <v>| REIGNAT Guilhem - 70421 |</v>
      </c>
    </row>
    <row r="212" spans="1:8">
      <c r="A212" s="49">
        <v>70775</v>
      </c>
      <c r="B212" s="48" t="s">
        <v>431</v>
      </c>
      <c r="C212" s="48" t="s">
        <v>236</v>
      </c>
      <c r="D212" s="86">
        <v>29054</v>
      </c>
      <c r="E212" s="47">
        <f ca="1">DATEDIF(Tableau_salariés[[#This Row],[Date de naissance]],TODAY(),"Y")</f>
        <v>46</v>
      </c>
      <c r="F212" s="47">
        <f>MONTH(Tableau_salariés[[#This Row],[Date de naissance]])</f>
        <v>7</v>
      </c>
      <c r="G212" s="47">
        <f>DAY(Tableau_salariés[[#This Row],[Date de naissance]])</f>
        <v>18</v>
      </c>
      <c r="H212" s="47" t="str">
        <f>"| "&amp;Tableau_salariés[[#This Row],[Nom]]&amp;" "&amp;Tableau_salariés[[#This Row],[Prénom]]&amp;" - "&amp;Tableau_salariés[[#This Row],[Matricule]]&amp;" |"</f>
        <v>| REYMONDET Theo - 70775 |</v>
      </c>
    </row>
    <row r="213" spans="1:8">
      <c r="A213" s="49">
        <v>70651</v>
      </c>
      <c r="B213" s="48" t="s">
        <v>432</v>
      </c>
      <c r="C213" s="48" t="s">
        <v>222</v>
      </c>
      <c r="D213" s="86">
        <v>34925</v>
      </c>
      <c r="E213" s="47">
        <f ca="1">DATEDIF(Tableau_salariés[[#This Row],[Date de naissance]],TODAY(),"Y")</f>
        <v>30</v>
      </c>
      <c r="F213" s="47">
        <f>MONTH(Tableau_salariés[[#This Row],[Date de naissance]])</f>
        <v>8</v>
      </c>
      <c r="G213" s="47">
        <f>DAY(Tableau_salariés[[#This Row],[Date de naissance]])</f>
        <v>14</v>
      </c>
      <c r="H213" s="47" t="str">
        <f>"| "&amp;Tableau_salariés[[#This Row],[Nom]]&amp;" "&amp;Tableau_salariés[[#This Row],[Prénom]]&amp;" - "&amp;Tableau_salariés[[#This Row],[Matricule]]&amp;" |"</f>
        <v>| RIBALDONE Jean-Francois - 70651 |</v>
      </c>
    </row>
    <row r="214" spans="1:8">
      <c r="A214" s="49">
        <v>70105</v>
      </c>
      <c r="B214" s="48" t="s">
        <v>433</v>
      </c>
      <c r="C214" s="48" t="s">
        <v>368</v>
      </c>
      <c r="D214" s="86">
        <v>36283</v>
      </c>
      <c r="E214" s="47">
        <f ca="1">DATEDIF(Tableau_salariés[[#This Row],[Date de naissance]],TODAY(),"Y")</f>
        <v>27</v>
      </c>
      <c r="F214" s="47">
        <f>MONTH(Tableau_salariés[[#This Row],[Date de naissance]])</f>
        <v>5</v>
      </c>
      <c r="G214" s="47">
        <f>DAY(Tableau_salariés[[#This Row],[Date de naissance]])</f>
        <v>3</v>
      </c>
      <c r="H214" s="47" t="str">
        <f>"| "&amp;Tableau_salariés[[#This Row],[Nom]]&amp;" "&amp;Tableau_salariés[[#This Row],[Prénom]]&amp;" - "&amp;Tableau_salariés[[#This Row],[Matricule]]&amp;" |"</f>
        <v>| RIPOCHE Antoine - 70105 |</v>
      </c>
    </row>
    <row r="215" spans="1:8">
      <c r="A215" s="49">
        <v>70477</v>
      </c>
      <c r="B215" s="48" t="s">
        <v>434</v>
      </c>
      <c r="C215" s="48" t="s">
        <v>435</v>
      </c>
      <c r="D215" s="86">
        <v>28955</v>
      </c>
      <c r="E215" s="47">
        <f ca="1">DATEDIF(Tableau_salariés[[#This Row],[Date de naissance]],TODAY(),"Y")</f>
        <v>47</v>
      </c>
      <c r="F215" s="47">
        <f>MONTH(Tableau_salariés[[#This Row],[Date de naissance]])</f>
        <v>4</v>
      </c>
      <c r="G215" s="47">
        <f>DAY(Tableau_salariés[[#This Row],[Date de naissance]])</f>
        <v>10</v>
      </c>
      <c r="H215" s="47" t="str">
        <f>"| "&amp;Tableau_salariés[[#This Row],[Nom]]&amp;" "&amp;Tableau_salariés[[#This Row],[Prénom]]&amp;" - "&amp;Tableau_salariés[[#This Row],[Matricule]]&amp;" |"</f>
        <v>| ROBBE Quentin - 70477 |</v>
      </c>
    </row>
    <row r="216" spans="1:8">
      <c r="A216" s="49">
        <v>70406</v>
      </c>
      <c r="B216" s="48" t="s">
        <v>436</v>
      </c>
      <c r="C216" s="48" t="s">
        <v>437</v>
      </c>
      <c r="D216" s="86">
        <v>33954</v>
      </c>
      <c r="E216" s="47">
        <f ca="1">DATEDIF(Tableau_salariés[[#This Row],[Date de naissance]],TODAY(),"Y")</f>
        <v>33</v>
      </c>
      <c r="F216" s="47">
        <f>MONTH(Tableau_salariés[[#This Row],[Date de naissance]])</f>
        <v>12</v>
      </c>
      <c r="G216" s="47">
        <f>DAY(Tableau_salariés[[#This Row],[Date de naissance]])</f>
        <v>16</v>
      </c>
      <c r="H216" s="47" t="str">
        <f>"| "&amp;Tableau_salariés[[#This Row],[Nom]]&amp;" "&amp;Tableau_salariés[[#This Row],[Prénom]]&amp;" - "&amp;Tableau_salariés[[#This Row],[Matricule]]&amp;" |"</f>
        <v>| ROLIN Cedric - 70406 |</v>
      </c>
    </row>
    <row r="217" spans="1:8">
      <c r="A217" s="49">
        <v>70340</v>
      </c>
      <c r="B217" s="48" t="s">
        <v>438</v>
      </c>
      <c r="C217" s="48" t="s">
        <v>439</v>
      </c>
      <c r="D217" s="86">
        <v>27127</v>
      </c>
      <c r="E217" s="47">
        <f ca="1">DATEDIF(Tableau_salariés[[#This Row],[Date de naissance]],TODAY(),"Y")</f>
        <v>52</v>
      </c>
      <c r="F217" s="47">
        <f>MONTH(Tableau_salariés[[#This Row],[Date de naissance]])</f>
        <v>4</v>
      </c>
      <c r="G217" s="47">
        <f>DAY(Tableau_salariés[[#This Row],[Date de naissance]])</f>
        <v>8</v>
      </c>
      <c r="H217" s="47" t="str">
        <f>"| "&amp;Tableau_salariés[[#This Row],[Nom]]&amp;" "&amp;Tableau_salariés[[#This Row],[Prénom]]&amp;" - "&amp;Tableau_salariés[[#This Row],[Matricule]]&amp;" |"</f>
        <v>| ROS Diego - 70340 |</v>
      </c>
    </row>
    <row r="218" spans="1:8">
      <c r="A218" s="49">
        <v>70054</v>
      </c>
      <c r="B218" s="48" t="s">
        <v>440</v>
      </c>
      <c r="C218" s="48" t="s">
        <v>441</v>
      </c>
      <c r="D218" s="86">
        <v>35312</v>
      </c>
      <c r="E218" s="47">
        <f ca="1">DATEDIF(Tableau_salariés[[#This Row],[Date de naissance]],TODAY(),"Y")</f>
        <v>29</v>
      </c>
      <c r="F218" s="47">
        <f>MONTH(Tableau_salariés[[#This Row],[Date de naissance]])</f>
        <v>9</v>
      </c>
      <c r="G218" s="47">
        <f>DAY(Tableau_salariés[[#This Row],[Date de naissance]])</f>
        <v>4</v>
      </c>
      <c r="H218" s="47" t="str">
        <f>"| "&amp;Tableau_salariés[[#This Row],[Nom]]&amp;" "&amp;Tableau_salariés[[#This Row],[Prénom]]&amp;" - "&amp;Tableau_salariés[[#This Row],[Matricule]]&amp;" |"</f>
        <v>| ROUGEAUX Laurent - 70054 |</v>
      </c>
    </row>
    <row r="219" spans="1:8">
      <c r="A219" s="49">
        <v>70580</v>
      </c>
      <c r="B219" s="48" t="s">
        <v>442</v>
      </c>
      <c r="C219" s="48" t="s">
        <v>443</v>
      </c>
      <c r="D219" s="86">
        <v>28475</v>
      </c>
      <c r="E219" s="47">
        <f ca="1">DATEDIF(Tableau_salariés[[#This Row],[Date de naissance]],TODAY(),"Y")</f>
        <v>48</v>
      </c>
      <c r="F219" s="47">
        <f>MONTH(Tableau_salariés[[#This Row],[Date de naissance]])</f>
        <v>12</v>
      </c>
      <c r="G219" s="47">
        <f>DAY(Tableau_salariés[[#This Row],[Date de naissance]])</f>
        <v>16</v>
      </c>
      <c r="H219" s="47" t="str">
        <f>"| "&amp;Tableau_salariés[[#This Row],[Nom]]&amp;" "&amp;Tableau_salariés[[#This Row],[Prénom]]&amp;" - "&amp;Tableau_salariés[[#This Row],[Matricule]]&amp;" |"</f>
        <v>| ROUSSEL Mathias - 70580 |</v>
      </c>
    </row>
    <row r="220" spans="1:8">
      <c r="A220" s="49">
        <v>70079</v>
      </c>
      <c r="B220" s="48" t="s">
        <v>444</v>
      </c>
      <c r="C220" s="48" t="s">
        <v>148</v>
      </c>
      <c r="D220" s="86">
        <v>34917</v>
      </c>
      <c r="E220" s="47">
        <f ca="1">DATEDIF(Tableau_salariés[[#This Row],[Date de naissance]],TODAY(),"Y")</f>
        <v>30</v>
      </c>
      <c r="F220" s="47">
        <f>MONTH(Tableau_salariés[[#This Row],[Date de naissance]])</f>
        <v>8</v>
      </c>
      <c r="G220" s="47">
        <f>DAY(Tableau_salariés[[#This Row],[Date de naissance]])</f>
        <v>6</v>
      </c>
      <c r="H220" s="47" t="str">
        <f>"| "&amp;Tableau_salariés[[#This Row],[Nom]]&amp;" "&amp;Tableau_salariés[[#This Row],[Prénom]]&amp;" - "&amp;Tableau_salariés[[#This Row],[Matricule]]&amp;" |"</f>
        <v>| ROUX Vincent - 70079 |</v>
      </c>
    </row>
    <row r="221" spans="1:8">
      <c r="A221" s="49">
        <v>70763</v>
      </c>
      <c r="B221" s="48" t="s">
        <v>445</v>
      </c>
      <c r="C221" s="48" t="s">
        <v>446</v>
      </c>
      <c r="D221" s="86">
        <v>29332</v>
      </c>
      <c r="E221" s="47">
        <f ca="1">DATEDIF(Tableau_salariés[[#This Row],[Date de naissance]],TODAY(),"Y")</f>
        <v>46</v>
      </c>
      <c r="F221" s="47">
        <f>MONTH(Tableau_salariés[[#This Row],[Date de naissance]])</f>
        <v>4</v>
      </c>
      <c r="G221" s="47">
        <f>DAY(Tableau_salariés[[#This Row],[Date de naissance]])</f>
        <v>21</v>
      </c>
      <c r="H221" s="47" t="str">
        <f>"| "&amp;Tableau_salariés[[#This Row],[Nom]]&amp;" "&amp;Tableau_salariés[[#This Row],[Prénom]]&amp;" - "&amp;Tableau_salariés[[#This Row],[Matricule]]&amp;" |"</f>
        <v>| RUELLE Mohamed - 70763 |</v>
      </c>
    </row>
    <row r="222" spans="1:8">
      <c r="A222" s="49">
        <v>70636</v>
      </c>
      <c r="B222" s="48" t="s">
        <v>447</v>
      </c>
      <c r="C222" s="48" t="s">
        <v>96</v>
      </c>
      <c r="D222" s="86">
        <v>36108</v>
      </c>
      <c r="E222" s="47">
        <f ca="1">DATEDIF(Tableau_salariés[[#This Row],[Date de naissance]],TODAY(),"Y")</f>
        <v>27</v>
      </c>
      <c r="F222" s="47">
        <f>MONTH(Tableau_salariés[[#This Row],[Date de naissance]])</f>
        <v>11</v>
      </c>
      <c r="G222" s="47">
        <f>DAY(Tableau_salariés[[#This Row],[Date de naissance]])</f>
        <v>9</v>
      </c>
      <c r="H222" s="47" t="str">
        <f>"| "&amp;Tableau_salariés[[#This Row],[Nom]]&amp;" "&amp;Tableau_salariés[[#This Row],[Prénom]]&amp;" - "&amp;Tableau_salariés[[#This Row],[Matricule]]&amp;" |"</f>
        <v>| SALHI Etienne - 70636 |</v>
      </c>
    </row>
    <row r="223" spans="1:8">
      <c r="A223" s="49">
        <v>70064</v>
      </c>
      <c r="B223" s="48" t="s">
        <v>448</v>
      </c>
      <c r="C223" s="48" t="s">
        <v>449</v>
      </c>
      <c r="D223" s="86">
        <v>36513</v>
      </c>
      <c r="E223" s="47">
        <f ca="1">DATEDIF(Tableau_salariés[[#This Row],[Date de naissance]],TODAY(),"Y")</f>
        <v>26</v>
      </c>
      <c r="F223" s="47">
        <f>MONTH(Tableau_salariés[[#This Row],[Date de naissance]])</f>
        <v>12</v>
      </c>
      <c r="G223" s="47">
        <f>DAY(Tableau_salariés[[#This Row],[Date de naissance]])</f>
        <v>19</v>
      </c>
      <c r="H223" s="47" t="str">
        <f>"| "&amp;Tableau_salariés[[#This Row],[Nom]]&amp;" "&amp;Tableau_salariés[[#This Row],[Prénom]]&amp;" - "&amp;Tableau_salariés[[#This Row],[Matricule]]&amp;" |"</f>
        <v>| SARI Jerome - 70064 |</v>
      </c>
    </row>
    <row r="224" spans="1:8">
      <c r="A224" s="49">
        <v>70371</v>
      </c>
      <c r="B224" s="48" t="s">
        <v>450</v>
      </c>
      <c r="C224" s="48" t="s">
        <v>451</v>
      </c>
      <c r="D224" s="86">
        <v>34334</v>
      </c>
      <c r="E224" s="47">
        <f ca="1">DATEDIF(Tableau_salariés[[#This Row],[Date de naissance]],TODAY(),"Y")</f>
        <v>32</v>
      </c>
      <c r="F224" s="47">
        <f>MONTH(Tableau_salariés[[#This Row],[Date de naissance]])</f>
        <v>12</v>
      </c>
      <c r="G224" s="47">
        <f>DAY(Tableau_salariés[[#This Row],[Date de naissance]])</f>
        <v>31</v>
      </c>
      <c r="H224" s="47" t="str">
        <f>"| "&amp;Tableau_salariés[[#This Row],[Nom]]&amp;" "&amp;Tableau_salariés[[#This Row],[Prénom]]&amp;" - "&amp;Tableau_salariés[[#This Row],[Matricule]]&amp;" |"</f>
        <v>| SAUVEE Alain - 70371 |</v>
      </c>
    </row>
    <row r="225" spans="1:8">
      <c r="A225" s="49">
        <v>70130</v>
      </c>
      <c r="B225" s="48" t="s">
        <v>452</v>
      </c>
      <c r="C225" s="48" t="s">
        <v>453</v>
      </c>
      <c r="D225" s="86">
        <v>29592</v>
      </c>
      <c r="E225" s="47">
        <f ca="1">DATEDIF(Tableau_salariés[[#This Row],[Date de naissance]],TODAY(),"Y")</f>
        <v>45</v>
      </c>
      <c r="F225" s="47">
        <f>MONTH(Tableau_salariés[[#This Row],[Date de naissance]])</f>
        <v>1</v>
      </c>
      <c r="G225" s="47">
        <f>DAY(Tableau_salariés[[#This Row],[Date de naissance]])</f>
        <v>6</v>
      </c>
      <c r="H225" s="47" t="str">
        <f>"| "&amp;Tableau_salariés[[#This Row],[Nom]]&amp;" "&amp;Tableau_salariés[[#This Row],[Prénom]]&amp;" - "&amp;Tableau_salariés[[#This Row],[Matricule]]&amp;" |"</f>
        <v>| SEGARD Lotfi Soufiane - 70130 |</v>
      </c>
    </row>
    <row r="226" spans="1:8">
      <c r="A226" s="49">
        <v>70737</v>
      </c>
      <c r="B226" s="48" t="s">
        <v>454</v>
      </c>
      <c r="C226" s="48" t="s">
        <v>455</v>
      </c>
      <c r="D226" s="86">
        <v>31446</v>
      </c>
      <c r="E226" s="47">
        <f ca="1">DATEDIF(Tableau_salariés[[#This Row],[Date de naissance]],TODAY(),"Y")</f>
        <v>40</v>
      </c>
      <c r="F226" s="47">
        <f>MONTH(Tableau_salariés[[#This Row],[Date de naissance]])</f>
        <v>2</v>
      </c>
      <c r="G226" s="47">
        <f>DAY(Tableau_salariés[[#This Row],[Date de naissance]])</f>
        <v>3</v>
      </c>
      <c r="H226" s="47" t="str">
        <f>"| "&amp;Tableau_salariés[[#This Row],[Nom]]&amp;" "&amp;Tableau_salariés[[#This Row],[Prénom]]&amp;" - "&amp;Tableau_salariés[[#This Row],[Matricule]]&amp;" |"</f>
        <v>| SENECLAUZE Cindy - 70737 |</v>
      </c>
    </row>
    <row r="227" spans="1:8">
      <c r="A227" s="49">
        <v>70710</v>
      </c>
      <c r="B227" s="48" t="s">
        <v>456</v>
      </c>
      <c r="C227" s="48" t="s">
        <v>457</v>
      </c>
      <c r="D227" s="86">
        <v>34556</v>
      </c>
      <c r="E227" s="47">
        <f ca="1">DATEDIF(Tableau_salariés[[#This Row],[Date de naissance]],TODAY(),"Y")</f>
        <v>31</v>
      </c>
      <c r="F227" s="47">
        <f>MONTH(Tableau_salariés[[#This Row],[Date de naissance]])</f>
        <v>8</v>
      </c>
      <c r="G227" s="47">
        <f>DAY(Tableau_salariés[[#This Row],[Date de naissance]])</f>
        <v>10</v>
      </c>
      <c r="H227" s="47" t="str">
        <f>"| "&amp;Tableau_salariés[[#This Row],[Nom]]&amp;" "&amp;Tableau_salariés[[#This Row],[Prénom]]&amp;" - "&amp;Tableau_salariés[[#This Row],[Matricule]]&amp;" |"</f>
        <v>| SETTOUTI Shary - 70710 |</v>
      </c>
    </row>
    <row r="228" spans="1:8">
      <c r="A228" s="49">
        <v>70521</v>
      </c>
      <c r="B228" s="48" t="s">
        <v>458</v>
      </c>
      <c r="C228" s="48" t="s">
        <v>392</v>
      </c>
      <c r="D228" s="86">
        <v>28604</v>
      </c>
      <c r="E228" s="47">
        <f ca="1">DATEDIF(Tableau_salariés[[#This Row],[Date de naissance]],TODAY(),"Y")</f>
        <v>48</v>
      </c>
      <c r="F228" s="47">
        <f>MONTH(Tableau_salariés[[#This Row],[Date de naissance]])</f>
        <v>4</v>
      </c>
      <c r="G228" s="47">
        <f>DAY(Tableau_salariés[[#This Row],[Date de naissance]])</f>
        <v>24</v>
      </c>
      <c r="H228" s="47" t="str">
        <f>"| "&amp;Tableau_salariés[[#This Row],[Nom]]&amp;" "&amp;Tableau_salariés[[#This Row],[Prénom]]&amp;" - "&amp;Tableau_salariés[[#This Row],[Matricule]]&amp;" |"</f>
        <v>| SILVA MORI Hugo - 70521 |</v>
      </c>
    </row>
    <row r="229" spans="1:8">
      <c r="A229" s="49">
        <v>70415</v>
      </c>
      <c r="B229" s="48" t="s">
        <v>459</v>
      </c>
      <c r="C229" s="48" t="s">
        <v>460</v>
      </c>
      <c r="D229" s="86">
        <v>27218</v>
      </c>
      <c r="E229" s="47">
        <f ca="1">DATEDIF(Tableau_salariés[[#This Row],[Date de naissance]],TODAY(),"Y")</f>
        <v>51</v>
      </c>
      <c r="F229" s="47">
        <f>MONTH(Tableau_salariés[[#This Row],[Date de naissance]])</f>
        <v>7</v>
      </c>
      <c r="G229" s="47">
        <f>DAY(Tableau_salariés[[#This Row],[Date de naissance]])</f>
        <v>8</v>
      </c>
      <c r="H229" s="47" t="str">
        <f>"| "&amp;Tableau_salariés[[#This Row],[Nom]]&amp;" "&amp;Tableau_salariés[[#This Row],[Prénom]]&amp;" - "&amp;Tableau_salariés[[#This Row],[Matricule]]&amp;" |"</f>
        <v>| SINGH Hanna - 70415 |</v>
      </c>
    </row>
    <row r="230" spans="1:8">
      <c r="A230" s="49">
        <v>70123</v>
      </c>
      <c r="B230" s="48" t="s">
        <v>461</v>
      </c>
      <c r="C230" s="48" t="s">
        <v>462</v>
      </c>
      <c r="D230" s="86">
        <v>35250</v>
      </c>
      <c r="E230" s="47">
        <f ca="1">DATEDIF(Tableau_salariés[[#This Row],[Date de naissance]],TODAY(),"Y")</f>
        <v>29</v>
      </c>
      <c r="F230" s="47">
        <f>MONTH(Tableau_salariés[[#This Row],[Date de naissance]])</f>
        <v>7</v>
      </c>
      <c r="G230" s="47">
        <f>DAY(Tableau_salariés[[#This Row],[Date de naissance]])</f>
        <v>4</v>
      </c>
      <c r="H230" s="47" t="str">
        <f>"| "&amp;Tableau_salariés[[#This Row],[Nom]]&amp;" "&amp;Tableau_salariés[[#This Row],[Prénom]]&amp;" - "&amp;Tableau_salariés[[#This Row],[Matricule]]&amp;" |"</f>
        <v>| SIPAHIMALANI Audrey - 70123 |</v>
      </c>
    </row>
    <row r="231" spans="1:8">
      <c r="A231" s="49">
        <v>70486</v>
      </c>
      <c r="B231" s="48" t="s">
        <v>463</v>
      </c>
      <c r="C231" s="48" t="s">
        <v>112</v>
      </c>
      <c r="D231" s="86">
        <v>32689</v>
      </c>
      <c r="E231" s="47">
        <f ca="1">DATEDIF(Tableau_salariés[[#This Row],[Date de naissance]],TODAY(),"Y")</f>
        <v>36</v>
      </c>
      <c r="F231" s="47">
        <f>MONTH(Tableau_salariés[[#This Row],[Date de naissance]])</f>
        <v>6</v>
      </c>
      <c r="G231" s="47">
        <f>DAY(Tableau_salariés[[#This Row],[Date de naissance]])</f>
        <v>30</v>
      </c>
      <c r="H231" s="47" t="str">
        <f>"| "&amp;Tableau_salariés[[#This Row],[Nom]]&amp;" "&amp;Tableau_salariés[[#This Row],[Prénom]]&amp;" - "&amp;Tableau_salariés[[#This Row],[Matricule]]&amp;" |"</f>
        <v>| SKOROMNA Charles - 70486 |</v>
      </c>
    </row>
    <row r="232" spans="1:8">
      <c r="A232" s="49">
        <v>70272</v>
      </c>
      <c r="B232" s="48" t="s">
        <v>464</v>
      </c>
      <c r="C232" s="48" t="s">
        <v>465</v>
      </c>
      <c r="D232" s="86">
        <v>28677</v>
      </c>
      <c r="E232" s="47">
        <f ca="1">DATEDIF(Tableau_salariés[[#This Row],[Date de naissance]],TODAY(),"Y")</f>
        <v>47</v>
      </c>
      <c r="F232" s="47">
        <f>MONTH(Tableau_salariés[[#This Row],[Date de naissance]])</f>
        <v>7</v>
      </c>
      <c r="G232" s="47">
        <f>DAY(Tableau_salariés[[#This Row],[Date de naissance]])</f>
        <v>6</v>
      </c>
      <c r="H232" s="47" t="str">
        <f>"| "&amp;Tableau_salariés[[#This Row],[Nom]]&amp;" "&amp;Tableau_salariés[[#This Row],[Prénom]]&amp;" - "&amp;Tableau_salariés[[#This Row],[Matricule]]&amp;" |"</f>
        <v>| SOTO Jin - 70272 |</v>
      </c>
    </row>
    <row r="233" spans="1:8">
      <c r="A233" s="49">
        <v>70250</v>
      </c>
      <c r="B233" s="48" t="s">
        <v>466</v>
      </c>
      <c r="C233" s="48" t="s">
        <v>467</v>
      </c>
      <c r="D233" s="86">
        <v>32131</v>
      </c>
      <c r="E233" s="47">
        <f ca="1">DATEDIF(Tableau_salariés[[#This Row],[Date de naissance]],TODAY(),"Y")</f>
        <v>38</v>
      </c>
      <c r="F233" s="47">
        <f>MONTH(Tableau_salariés[[#This Row],[Date de naissance]])</f>
        <v>12</v>
      </c>
      <c r="G233" s="47">
        <f>DAY(Tableau_salariés[[#This Row],[Date de naissance]])</f>
        <v>20</v>
      </c>
      <c r="H233" s="47" t="str">
        <f>"| "&amp;Tableau_salariés[[#This Row],[Nom]]&amp;" "&amp;Tableau_salariés[[#This Row],[Prénom]]&amp;" - "&amp;Tableau_salariés[[#This Row],[Matricule]]&amp;" |"</f>
        <v>| STEPHAN Valerie - 70250 |</v>
      </c>
    </row>
    <row r="234" spans="1:8">
      <c r="A234" s="49">
        <v>70100</v>
      </c>
      <c r="B234" s="48" t="s">
        <v>468</v>
      </c>
      <c r="C234" s="48" t="s">
        <v>469</v>
      </c>
      <c r="D234" s="86">
        <v>30075</v>
      </c>
      <c r="E234" s="47">
        <f ca="1">DATEDIF(Tableau_salariés[[#This Row],[Date de naissance]],TODAY(),"Y")</f>
        <v>44</v>
      </c>
      <c r="F234" s="47">
        <f>MONTH(Tableau_salariés[[#This Row],[Date de naissance]])</f>
        <v>5</v>
      </c>
      <c r="G234" s="47">
        <f>DAY(Tableau_salariés[[#This Row],[Date de naissance]])</f>
        <v>4</v>
      </c>
      <c r="H234" s="47" t="str">
        <f>"| "&amp;Tableau_salariés[[#This Row],[Nom]]&amp;" "&amp;Tableau_salariés[[#This Row],[Prénom]]&amp;" - "&amp;Tableau_salariés[[#This Row],[Matricule]]&amp;" |"</f>
        <v>| SUN Juliette - 70100 |</v>
      </c>
    </row>
    <row r="235" spans="1:8">
      <c r="A235" s="49">
        <v>70537</v>
      </c>
      <c r="B235" s="48" t="s">
        <v>470</v>
      </c>
      <c r="C235" s="48" t="s">
        <v>471</v>
      </c>
      <c r="D235" s="86">
        <v>24004</v>
      </c>
      <c r="E235" s="47">
        <f ca="1">DATEDIF(Tableau_salariés[[#This Row],[Date de naissance]],TODAY(),"Y")</f>
        <v>60</v>
      </c>
      <c r="F235" s="47">
        <f>MONTH(Tableau_salariés[[#This Row],[Date de naissance]])</f>
        <v>9</v>
      </c>
      <c r="G235" s="47">
        <f>DAY(Tableau_salariés[[#This Row],[Date de naissance]])</f>
        <v>19</v>
      </c>
      <c r="H235" s="47" t="str">
        <f>"| "&amp;Tableau_salariés[[#This Row],[Nom]]&amp;" "&amp;Tableau_salariés[[#This Row],[Prénom]]&amp;" - "&amp;Tableau_salariés[[#This Row],[Matricule]]&amp;" |"</f>
        <v>| SZULEWICZ Bingxin - 70537 |</v>
      </c>
    </row>
    <row r="236" spans="1:8">
      <c r="A236" s="49">
        <v>70720</v>
      </c>
      <c r="B236" s="48" t="s">
        <v>472</v>
      </c>
      <c r="C236" s="48" t="s">
        <v>473</v>
      </c>
      <c r="D236" s="86">
        <v>33427</v>
      </c>
      <c r="E236" s="47">
        <f ca="1">DATEDIF(Tableau_salariés[[#This Row],[Date de naissance]],TODAY(),"Y")</f>
        <v>34</v>
      </c>
      <c r="F236" s="47">
        <f>MONTH(Tableau_salariés[[#This Row],[Date de naissance]])</f>
        <v>7</v>
      </c>
      <c r="G236" s="47">
        <f>DAY(Tableau_salariés[[#This Row],[Date de naissance]])</f>
        <v>8</v>
      </c>
      <c r="H236" s="47" t="str">
        <f>"| "&amp;Tableau_salariés[[#This Row],[Nom]]&amp;" "&amp;Tableau_salariés[[#This Row],[Prénom]]&amp;" - "&amp;Tableau_salariés[[#This Row],[Matricule]]&amp;" |"</f>
        <v>| TAILLANDIER Kovalin - 70720 |</v>
      </c>
    </row>
    <row r="237" spans="1:8">
      <c r="A237" s="49">
        <v>70739</v>
      </c>
      <c r="B237" s="48" t="s">
        <v>474</v>
      </c>
      <c r="C237" s="48" t="s">
        <v>475</v>
      </c>
      <c r="D237" s="86">
        <v>25093</v>
      </c>
      <c r="E237" s="47">
        <f ca="1">DATEDIF(Tableau_salariés[[#This Row],[Date de naissance]],TODAY(),"Y")</f>
        <v>57</v>
      </c>
      <c r="F237" s="47">
        <f>MONTH(Tableau_salariés[[#This Row],[Date de naissance]])</f>
        <v>9</v>
      </c>
      <c r="G237" s="47">
        <f>DAY(Tableau_salariés[[#This Row],[Date de naissance]])</f>
        <v>12</v>
      </c>
      <c r="H237" s="47" t="str">
        <f>"| "&amp;Tableau_salariés[[#This Row],[Nom]]&amp;" "&amp;Tableau_salariés[[#This Row],[Prénom]]&amp;" - "&amp;Tableau_salariés[[#This Row],[Matricule]]&amp;" |"</f>
        <v>| TANG Ophelie - 70739 |</v>
      </c>
    </row>
    <row r="238" spans="1:8">
      <c r="A238" s="49">
        <v>70431</v>
      </c>
      <c r="B238" s="48" t="s">
        <v>476</v>
      </c>
      <c r="C238" s="48" t="s">
        <v>184</v>
      </c>
      <c r="D238" s="86">
        <v>27454</v>
      </c>
      <c r="E238" s="47">
        <f ca="1">DATEDIF(Tableau_salariés[[#This Row],[Date de naissance]],TODAY(),"Y")</f>
        <v>51</v>
      </c>
      <c r="F238" s="47">
        <f>MONTH(Tableau_salariés[[#This Row],[Date de naissance]])</f>
        <v>3</v>
      </c>
      <c r="G238" s="47">
        <f>DAY(Tableau_salariés[[#This Row],[Date de naissance]])</f>
        <v>1</v>
      </c>
      <c r="H238" s="47" t="str">
        <f>"| "&amp;Tableau_salariés[[#This Row],[Nom]]&amp;" "&amp;Tableau_salariés[[#This Row],[Prénom]]&amp;" - "&amp;Tableau_salariés[[#This Row],[Matricule]]&amp;" |"</f>
        <v>| THULLIER Aurelie - 70431 |</v>
      </c>
    </row>
    <row r="239" spans="1:8">
      <c r="A239" s="49">
        <v>70623</v>
      </c>
      <c r="B239" s="48" t="s">
        <v>477</v>
      </c>
      <c r="C239" s="48" t="s">
        <v>478</v>
      </c>
      <c r="D239" s="86">
        <v>23436</v>
      </c>
      <c r="E239" s="47">
        <f ca="1">DATEDIF(Tableau_salariés[[#This Row],[Date de naissance]],TODAY(),"Y")</f>
        <v>62</v>
      </c>
      <c r="F239" s="47">
        <f>MONTH(Tableau_salariés[[#This Row],[Date de naissance]])</f>
        <v>2</v>
      </c>
      <c r="G239" s="47">
        <f>DAY(Tableau_salariés[[#This Row],[Date de naissance]])</f>
        <v>29</v>
      </c>
      <c r="H239" s="47" t="str">
        <f>"| "&amp;Tableau_salariés[[#This Row],[Nom]]&amp;" "&amp;Tableau_salariés[[#This Row],[Prénom]]&amp;" - "&amp;Tableau_salariés[[#This Row],[Matricule]]&amp;" |"</f>
        <v>| TRANNOIS Davy - 70623 |</v>
      </c>
    </row>
    <row r="240" spans="1:8">
      <c r="A240" s="49">
        <v>70450</v>
      </c>
      <c r="B240" s="48" t="s">
        <v>479</v>
      </c>
      <c r="C240" s="48" t="s">
        <v>416</v>
      </c>
      <c r="D240" s="86">
        <v>35559</v>
      </c>
      <c r="E240" s="47">
        <f ca="1">DATEDIF(Tableau_salariés[[#This Row],[Date de naissance]],TODAY(),"Y")</f>
        <v>29</v>
      </c>
      <c r="F240" s="47">
        <f>MONTH(Tableau_salariés[[#This Row],[Date de naissance]])</f>
        <v>5</v>
      </c>
      <c r="G240" s="47">
        <f>DAY(Tableau_salariés[[#This Row],[Date de naissance]])</f>
        <v>9</v>
      </c>
      <c r="H240" s="47" t="str">
        <f>"| "&amp;Tableau_salariés[[#This Row],[Nom]]&amp;" "&amp;Tableau_salariés[[#This Row],[Prénom]]&amp;" - "&amp;Tableau_salariés[[#This Row],[Matricule]]&amp;" |"</f>
        <v>| TREMEY Leo - 70450 |</v>
      </c>
    </row>
    <row r="241" spans="1:8">
      <c r="A241" s="49">
        <v>70667</v>
      </c>
      <c r="B241" s="48" t="s">
        <v>480</v>
      </c>
      <c r="C241" s="48" t="s">
        <v>481</v>
      </c>
      <c r="D241" s="86">
        <v>27236</v>
      </c>
      <c r="E241" s="47">
        <f ca="1">DATEDIF(Tableau_salariés[[#This Row],[Date de naissance]],TODAY(),"Y")</f>
        <v>51</v>
      </c>
      <c r="F241" s="47">
        <f>MONTH(Tableau_salariés[[#This Row],[Date de naissance]])</f>
        <v>7</v>
      </c>
      <c r="G241" s="47">
        <f>DAY(Tableau_salariés[[#This Row],[Date de naissance]])</f>
        <v>26</v>
      </c>
      <c r="H241" s="47" t="str">
        <f>"| "&amp;Tableau_salariés[[#This Row],[Nom]]&amp;" "&amp;Tableau_salariés[[#This Row],[Prénom]]&amp;" - "&amp;Tableau_salariés[[#This Row],[Matricule]]&amp;" |"</f>
        <v>| TRICHANH Dorian - 70667 |</v>
      </c>
    </row>
    <row r="242" spans="1:8">
      <c r="A242" s="49">
        <v>70316</v>
      </c>
      <c r="B242" s="48" t="s">
        <v>482</v>
      </c>
      <c r="C242" s="48" t="s">
        <v>290</v>
      </c>
      <c r="D242" s="86">
        <v>34603</v>
      </c>
      <c r="E242" s="47">
        <f ca="1">DATEDIF(Tableau_salariés[[#This Row],[Date de naissance]],TODAY(),"Y")</f>
        <v>31</v>
      </c>
      <c r="F242" s="47">
        <f>MONTH(Tableau_salariés[[#This Row],[Date de naissance]])</f>
        <v>9</v>
      </c>
      <c r="G242" s="47">
        <f>DAY(Tableau_salariés[[#This Row],[Date de naissance]])</f>
        <v>26</v>
      </c>
      <c r="H242" s="47" t="str">
        <f>"| "&amp;Tableau_salariés[[#This Row],[Nom]]&amp;" "&amp;Tableau_salariés[[#This Row],[Prénom]]&amp;" - "&amp;Tableau_salariés[[#This Row],[Matricule]]&amp;" |"</f>
        <v>| TROUCHET David - 70316 |</v>
      </c>
    </row>
    <row r="243" spans="1:8">
      <c r="A243" s="49">
        <v>70108</v>
      </c>
      <c r="B243" s="48" t="s">
        <v>483</v>
      </c>
      <c r="C243" s="48" t="s">
        <v>259</v>
      </c>
      <c r="D243" s="86">
        <v>31558</v>
      </c>
      <c r="E243" s="47">
        <f ca="1">DATEDIF(Tableau_salariés[[#This Row],[Date de naissance]],TODAY(),"Y")</f>
        <v>40</v>
      </c>
      <c r="F243" s="47">
        <f>MONTH(Tableau_salariés[[#This Row],[Date de naissance]])</f>
        <v>5</v>
      </c>
      <c r="G243" s="47">
        <f>DAY(Tableau_salariés[[#This Row],[Date de naissance]])</f>
        <v>26</v>
      </c>
      <c r="H243" s="47" t="str">
        <f>"| "&amp;Tableau_salariés[[#This Row],[Nom]]&amp;" "&amp;Tableau_salariés[[#This Row],[Prénom]]&amp;" - "&amp;Tableau_salariés[[#This Row],[Matricule]]&amp;" |"</f>
        <v>| TURBA Stephane - 70108 |</v>
      </c>
    </row>
    <row r="244" spans="1:8">
      <c r="A244" s="49">
        <v>70223</v>
      </c>
      <c r="B244" s="48" t="s">
        <v>484</v>
      </c>
      <c r="C244" s="48" t="s">
        <v>485</v>
      </c>
      <c r="D244" s="86">
        <v>31927</v>
      </c>
      <c r="E244" s="47">
        <f ca="1">DATEDIF(Tableau_salariés[[#This Row],[Date de naissance]],TODAY(),"Y")</f>
        <v>38</v>
      </c>
      <c r="F244" s="47">
        <f>MONTH(Tableau_salariés[[#This Row],[Date de naissance]])</f>
        <v>5</v>
      </c>
      <c r="G244" s="47">
        <f>DAY(Tableau_salariés[[#This Row],[Date de naissance]])</f>
        <v>30</v>
      </c>
      <c r="H244" s="47" t="str">
        <f>"| "&amp;Tableau_salariés[[#This Row],[Nom]]&amp;" "&amp;Tableau_salariés[[#This Row],[Prénom]]&amp;" - "&amp;Tableau_salariés[[#This Row],[Matricule]]&amp;" |"</f>
        <v>| URVOY Benoit - 70223 |</v>
      </c>
    </row>
    <row r="245" spans="1:8">
      <c r="A245" s="49">
        <v>70248</v>
      </c>
      <c r="B245" s="48" t="s">
        <v>486</v>
      </c>
      <c r="C245" s="48" t="s">
        <v>487</v>
      </c>
      <c r="D245" s="86">
        <v>31590</v>
      </c>
      <c r="E245" s="47">
        <f ca="1">DATEDIF(Tableau_salariés[[#This Row],[Date de naissance]],TODAY(),"Y")</f>
        <v>39</v>
      </c>
      <c r="F245" s="47">
        <f>MONTH(Tableau_salariés[[#This Row],[Date de naissance]])</f>
        <v>6</v>
      </c>
      <c r="G245" s="47">
        <f>DAY(Tableau_salariés[[#This Row],[Date de naissance]])</f>
        <v>27</v>
      </c>
      <c r="H245" s="47" t="str">
        <f>"| "&amp;Tableau_salariés[[#This Row],[Nom]]&amp;" "&amp;Tableau_salariés[[#This Row],[Prénom]]&amp;" - "&amp;Tableau_salariés[[#This Row],[Matricule]]&amp;" |"</f>
        <v>| VALOUR Magali - 70248 |</v>
      </c>
    </row>
    <row r="246" spans="1:8">
      <c r="A246" s="49">
        <v>70630</v>
      </c>
      <c r="B246" s="48" t="s">
        <v>488</v>
      </c>
      <c r="C246" s="48" t="s">
        <v>125</v>
      </c>
      <c r="D246" s="86">
        <v>26509</v>
      </c>
      <c r="E246" s="47">
        <f ca="1">DATEDIF(Tableau_salariés[[#This Row],[Date de naissance]],TODAY(),"Y")</f>
        <v>53</v>
      </c>
      <c r="F246" s="47">
        <f>MONTH(Tableau_salariés[[#This Row],[Date de naissance]])</f>
        <v>7</v>
      </c>
      <c r="G246" s="47">
        <f>DAY(Tableau_salariés[[#This Row],[Date de naissance]])</f>
        <v>29</v>
      </c>
      <c r="H246" s="47" t="str">
        <f>"| "&amp;Tableau_salariés[[#This Row],[Nom]]&amp;" "&amp;Tableau_salariés[[#This Row],[Prénom]]&amp;" - "&amp;Tableau_salariés[[#This Row],[Matricule]]&amp;" |"</f>
        <v>| VANDEPUTTE Guillaume - 70630 |</v>
      </c>
    </row>
    <row r="247" spans="1:8">
      <c r="A247" s="49">
        <v>70091</v>
      </c>
      <c r="B247" s="48" t="s">
        <v>489</v>
      </c>
      <c r="C247" s="48" t="s">
        <v>490</v>
      </c>
      <c r="D247" s="86">
        <v>23725</v>
      </c>
      <c r="E247" s="47">
        <f ca="1">DATEDIF(Tableau_salariés[[#This Row],[Date de naissance]],TODAY(),"Y")</f>
        <v>61</v>
      </c>
      <c r="F247" s="47">
        <f>MONTH(Tableau_salariés[[#This Row],[Date de naissance]])</f>
        <v>12</v>
      </c>
      <c r="G247" s="47">
        <f>DAY(Tableau_salariés[[#This Row],[Date de naissance]])</f>
        <v>14</v>
      </c>
      <c r="H247" s="47" t="str">
        <f>"| "&amp;Tableau_salariés[[#This Row],[Nom]]&amp;" "&amp;Tableau_salariés[[#This Row],[Prénom]]&amp;" - "&amp;Tableau_salariés[[#This Row],[Matricule]]&amp;" |"</f>
        <v>| VANGKEOSAY Philippe - 70091 |</v>
      </c>
    </row>
    <row r="248" spans="1:8">
      <c r="A248" s="49">
        <v>70139</v>
      </c>
      <c r="B248" s="48" t="s">
        <v>491</v>
      </c>
      <c r="C248" s="48" t="s">
        <v>156</v>
      </c>
      <c r="D248" s="86">
        <v>28724</v>
      </c>
      <c r="E248" s="47">
        <f ca="1">DATEDIF(Tableau_salariés[[#This Row],[Date de naissance]],TODAY(),"Y")</f>
        <v>47</v>
      </c>
      <c r="F248" s="47">
        <f>MONTH(Tableau_salariés[[#This Row],[Date de naissance]])</f>
        <v>8</v>
      </c>
      <c r="G248" s="47">
        <f>DAY(Tableau_salariés[[#This Row],[Date de naissance]])</f>
        <v>22</v>
      </c>
      <c r="H248" s="47" t="str">
        <f>"| "&amp;Tableau_salariés[[#This Row],[Nom]]&amp;" "&amp;Tableau_salariés[[#This Row],[Prénom]]&amp;" - "&amp;Tableau_salariés[[#This Row],[Matricule]]&amp;" |"</f>
        <v>| VASSEUR Nicolas - 70139 |</v>
      </c>
    </row>
    <row r="249" spans="1:8">
      <c r="A249" s="49">
        <v>70050</v>
      </c>
      <c r="B249" s="48" t="s">
        <v>492</v>
      </c>
      <c r="C249" s="48" t="s">
        <v>187</v>
      </c>
      <c r="D249" s="86">
        <v>25028</v>
      </c>
      <c r="E249" s="47">
        <f ca="1">DATEDIF(Tableau_salariés[[#This Row],[Date de naissance]],TODAY(),"Y")</f>
        <v>57</v>
      </c>
      <c r="F249" s="47">
        <f>MONTH(Tableau_salariés[[#This Row],[Date de naissance]])</f>
        <v>7</v>
      </c>
      <c r="G249" s="47">
        <f>DAY(Tableau_salariés[[#This Row],[Date de naissance]])</f>
        <v>9</v>
      </c>
      <c r="H249" s="47" t="str">
        <f>"| "&amp;Tableau_salariés[[#This Row],[Nom]]&amp;" "&amp;Tableau_salariés[[#This Row],[Prénom]]&amp;" - "&amp;Tableau_salariés[[#This Row],[Matricule]]&amp;" |"</f>
        <v>| VEROT Jonathan - 70050 |</v>
      </c>
    </row>
    <row r="250" spans="1:8">
      <c r="A250" s="49">
        <v>70078</v>
      </c>
      <c r="B250" s="48" t="s">
        <v>493</v>
      </c>
      <c r="C250" s="48" t="s">
        <v>156</v>
      </c>
      <c r="D250" s="86">
        <v>28386</v>
      </c>
      <c r="E250" s="47">
        <f ca="1">DATEDIF(Tableau_salariés[[#This Row],[Date de naissance]],TODAY(),"Y")</f>
        <v>48</v>
      </c>
      <c r="F250" s="47">
        <f>MONTH(Tableau_salariés[[#This Row],[Date de naissance]])</f>
        <v>9</v>
      </c>
      <c r="G250" s="47">
        <f>DAY(Tableau_salariés[[#This Row],[Date de naissance]])</f>
        <v>18</v>
      </c>
      <c r="H250" s="47" t="str">
        <f>"| "&amp;Tableau_salariés[[#This Row],[Nom]]&amp;" "&amp;Tableau_salariés[[#This Row],[Prénom]]&amp;" - "&amp;Tableau_salariés[[#This Row],[Matricule]]&amp;" |"</f>
        <v>| VEZIAN Nicolas - 70078 |</v>
      </c>
    </row>
    <row r="251" spans="1:8">
      <c r="A251" s="49">
        <v>70544</v>
      </c>
      <c r="B251" s="48" t="s">
        <v>494</v>
      </c>
      <c r="C251" s="48" t="s">
        <v>495</v>
      </c>
      <c r="D251" s="86">
        <v>33088</v>
      </c>
      <c r="E251" s="47">
        <f ca="1">DATEDIF(Tableau_salariés[[#This Row],[Date de naissance]],TODAY(),"Y")</f>
        <v>35</v>
      </c>
      <c r="F251" s="47">
        <f>MONTH(Tableau_salariés[[#This Row],[Date de naissance]])</f>
        <v>8</v>
      </c>
      <c r="G251" s="47">
        <f>DAY(Tableau_salariés[[#This Row],[Date de naissance]])</f>
        <v>3</v>
      </c>
      <c r="H251" s="47" t="str">
        <f>"| "&amp;Tableau_salariés[[#This Row],[Nom]]&amp;" "&amp;Tableau_salariés[[#This Row],[Prénom]]&amp;" - "&amp;Tableau_salariés[[#This Row],[Matricule]]&amp;" |"</f>
        <v>| VILLEBRUN Christine - 70544 |</v>
      </c>
    </row>
    <row r="252" spans="1:8">
      <c r="A252" s="49">
        <v>70776</v>
      </c>
      <c r="B252" s="48" t="s">
        <v>496</v>
      </c>
      <c r="C252" s="48" t="s">
        <v>497</v>
      </c>
      <c r="D252" s="86">
        <v>20988</v>
      </c>
      <c r="E252" s="47">
        <f ca="1">DATEDIF(Tableau_salariés[[#This Row],[Date de naissance]],TODAY(),"Y")</f>
        <v>68</v>
      </c>
      <c r="F252" s="47">
        <f>MONTH(Tableau_salariés[[#This Row],[Date de naissance]])</f>
        <v>6</v>
      </c>
      <c r="G252" s="47">
        <f>DAY(Tableau_salariés[[#This Row],[Date de naissance]])</f>
        <v>17</v>
      </c>
      <c r="H252" s="47" t="str">
        <f>"| "&amp;Tableau_salariés[[#This Row],[Nom]]&amp;" "&amp;Tableau_salariés[[#This Row],[Prénom]]&amp;" - "&amp;Tableau_salariés[[#This Row],[Matricule]]&amp;" |"</f>
        <v>| VIRLOUVET Adrien - 70776 |</v>
      </c>
    </row>
    <row r="253" spans="1:8">
      <c r="A253" s="49">
        <v>70736</v>
      </c>
      <c r="B253" s="48" t="s">
        <v>498</v>
      </c>
      <c r="C253" s="48" t="s">
        <v>499</v>
      </c>
      <c r="D253" s="86">
        <v>34641</v>
      </c>
      <c r="E253" s="47">
        <f ca="1">DATEDIF(Tableau_salariés[[#This Row],[Date de naissance]],TODAY(),"Y")</f>
        <v>31</v>
      </c>
      <c r="F253" s="47">
        <f>MONTH(Tableau_salariés[[#This Row],[Date de naissance]])</f>
        <v>11</v>
      </c>
      <c r="G253" s="47">
        <f>DAY(Tableau_salariés[[#This Row],[Date de naissance]])</f>
        <v>3</v>
      </c>
      <c r="H253" s="47" t="str">
        <f>"| "&amp;Tableau_salariés[[#This Row],[Nom]]&amp;" "&amp;Tableau_salariés[[#This Row],[Prénom]]&amp;" - "&amp;Tableau_salariés[[#This Row],[Matricule]]&amp;" |"</f>
        <v>| VOILIN Doha - 70736 |</v>
      </c>
    </row>
    <row r="254" spans="1:8">
      <c r="A254" s="49">
        <v>70748</v>
      </c>
      <c r="B254" s="48" t="s">
        <v>500</v>
      </c>
      <c r="C254" s="48" t="s">
        <v>284</v>
      </c>
      <c r="D254" s="86">
        <v>20976</v>
      </c>
      <c r="E254" s="47">
        <f ca="1">DATEDIF(Tableau_salariés[[#This Row],[Date de naissance]],TODAY(),"Y")</f>
        <v>68</v>
      </c>
      <c r="F254" s="47">
        <f>MONTH(Tableau_salariés[[#This Row],[Date de naissance]])</f>
        <v>6</v>
      </c>
      <c r="G254" s="47">
        <f>DAY(Tableau_salariés[[#This Row],[Date de naissance]])</f>
        <v>5</v>
      </c>
      <c r="H254" s="47" t="str">
        <f>"| "&amp;Tableau_salariés[[#This Row],[Nom]]&amp;" "&amp;Tableau_salariés[[#This Row],[Prénom]]&amp;" - "&amp;Tableau_salariés[[#This Row],[Matricule]]&amp;" |"</f>
        <v>| WACH Eric - 70748 |</v>
      </c>
    </row>
    <row r="255" spans="1:8">
      <c r="A255" s="49">
        <v>70366</v>
      </c>
      <c r="B255" s="48" t="s">
        <v>501</v>
      </c>
      <c r="C255" s="48" t="s">
        <v>383</v>
      </c>
      <c r="D255" s="86">
        <v>33734</v>
      </c>
      <c r="E255" s="47">
        <f ca="1">DATEDIF(Tableau_salariés[[#This Row],[Date de naissance]],TODAY(),"Y")</f>
        <v>34</v>
      </c>
      <c r="F255" s="47">
        <f>MONTH(Tableau_salariés[[#This Row],[Date de naissance]])</f>
        <v>5</v>
      </c>
      <c r="G255" s="47">
        <f>DAY(Tableau_salariés[[#This Row],[Date de naissance]])</f>
        <v>10</v>
      </c>
      <c r="H255" s="47" t="str">
        <f>"| "&amp;Tableau_salariés[[#This Row],[Nom]]&amp;" "&amp;Tableau_salariés[[#This Row],[Prénom]]&amp;" - "&amp;Tableau_salariés[[#This Row],[Matricule]]&amp;" |"</f>
        <v>| WIDADI Gael - 70366 |</v>
      </c>
    </row>
    <row r="256" spans="1:8">
      <c r="A256" s="49">
        <v>70402</v>
      </c>
      <c r="B256" s="48" t="s">
        <v>502</v>
      </c>
      <c r="C256" s="48" t="s">
        <v>446</v>
      </c>
      <c r="D256" s="86">
        <v>28298</v>
      </c>
      <c r="E256" s="47">
        <f ca="1">DATEDIF(Tableau_salariés[[#This Row],[Date de naissance]],TODAY(),"Y")</f>
        <v>48</v>
      </c>
      <c r="F256" s="47">
        <f>MONTH(Tableau_salariés[[#This Row],[Date de naissance]])</f>
        <v>6</v>
      </c>
      <c r="G256" s="47">
        <f>DAY(Tableau_salariés[[#This Row],[Date de naissance]])</f>
        <v>22</v>
      </c>
      <c r="H256" s="47" t="str">
        <f>"| "&amp;Tableau_salariés[[#This Row],[Nom]]&amp;" "&amp;Tableau_salariés[[#This Row],[Prénom]]&amp;" - "&amp;Tableau_salariés[[#This Row],[Matricule]]&amp;" |"</f>
        <v>| WYSS Mohamed - 70402 |</v>
      </c>
    </row>
    <row r="257" spans="1:8">
      <c r="A257" s="49">
        <v>70756</v>
      </c>
      <c r="B257" s="48" t="s">
        <v>503</v>
      </c>
      <c r="C257" s="48" t="s">
        <v>504</v>
      </c>
      <c r="D257" s="86">
        <v>23783</v>
      </c>
      <c r="E257" s="47">
        <f ca="1">DATEDIF(Tableau_salariés[[#This Row],[Date de naissance]],TODAY(),"Y")</f>
        <v>61</v>
      </c>
      <c r="F257" s="47">
        <f>MONTH(Tableau_salariés[[#This Row],[Date de naissance]])</f>
        <v>2</v>
      </c>
      <c r="G257" s="47">
        <f>DAY(Tableau_salariés[[#This Row],[Date de naissance]])</f>
        <v>10</v>
      </c>
      <c r="H257" s="47" t="str">
        <f>"| "&amp;Tableau_salariés[[#This Row],[Nom]]&amp;" "&amp;Tableau_salariés[[#This Row],[Prénom]]&amp;" - "&amp;Tableau_salariés[[#This Row],[Matricule]]&amp;" |"</f>
        <v>| YVRARD Aude - 70756 |</v>
      </c>
    </row>
    <row r="258" spans="1:8">
      <c r="A258" s="49">
        <v>10001</v>
      </c>
      <c r="B258" s="48" t="s">
        <v>505</v>
      </c>
      <c r="C258" s="48" t="s">
        <v>174</v>
      </c>
      <c r="D258" s="86">
        <v>33039</v>
      </c>
      <c r="E258" s="47">
        <f ca="1">DATEDIF(Tableau_salariés[[#This Row],[Date de naissance]],TODAY(),"Y")</f>
        <v>35</v>
      </c>
      <c r="F258" s="47">
        <f>MONTH(Tableau_salariés[[#This Row],[Date de naissance]])</f>
        <v>6</v>
      </c>
      <c r="G258" s="47">
        <f>DAY(Tableau_salariés[[#This Row],[Date de naissance]])</f>
        <v>15</v>
      </c>
      <c r="H258" s="47" t="str">
        <f>"| "&amp;Tableau_salariés[[#This Row],[Nom]]&amp;" "&amp;Tableau_salariés[[#This Row],[Prénom]]&amp;" - "&amp;Tableau_salariés[[#This Row],[Matricule]]&amp;" |"</f>
        <v>| ZEGHDAOUI Sylvain - 10001 |</v>
      </c>
    </row>
    <row r="259" spans="1:8">
      <c r="A259" s="49">
        <v>10005</v>
      </c>
      <c r="B259" s="48" t="s">
        <v>506</v>
      </c>
      <c r="C259" s="48" t="s">
        <v>160</v>
      </c>
      <c r="D259" s="86">
        <v>26399</v>
      </c>
      <c r="E259" s="47">
        <f ca="1">DATEDIF(Tableau_salariés[[#This Row],[Date de naissance]],TODAY(),"Y")</f>
        <v>54</v>
      </c>
      <c r="F259" s="47">
        <f>MONTH(Tableau_salariés[[#This Row],[Date de naissance]])</f>
        <v>4</v>
      </c>
      <c r="G259" s="47">
        <f>DAY(Tableau_salariés[[#This Row],[Date de naissance]])</f>
        <v>10</v>
      </c>
      <c r="H259" s="47" t="str">
        <f>"| "&amp;Tableau_salariés[[#This Row],[Nom]]&amp;" "&amp;Tableau_salariés[[#This Row],[Prénom]]&amp;" - "&amp;Tableau_salariés[[#This Row],[Matricule]]&amp;" |"</f>
        <v>| ZIMMERMANN Christophe - 10005 |</v>
      </c>
    </row>
    <row r="260" spans="1:8">
      <c r="A260" s="49">
        <v>10017</v>
      </c>
      <c r="B260" s="48" t="s">
        <v>507</v>
      </c>
      <c r="C260" s="48" t="s">
        <v>508</v>
      </c>
      <c r="D260" s="86">
        <v>26456</v>
      </c>
      <c r="E260" s="47">
        <f ca="1">DATEDIF(Tableau_salariés[[#This Row],[Date de naissance]],TODAY(),"Y")</f>
        <v>53</v>
      </c>
      <c r="F260" s="47">
        <f>MONTH(Tableau_salariés[[#This Row],[Date de naissance]])</f>
        <v>6</v>
      </c>
      <c r="G260" s="47">
        <f>DAY(Tableau_salariés[[#This Row],[Date de naissance]])</f>
        <v>6</v>
      </c>
      <c r="H260" s="47" t="str">
        <f>"| "&amp;Tableau_salariés[[#This Row],[Nom]]&amp;" "&amp;Tableau_salariés[[#This Row],[Prénom]]&amp;" - "&amp;Tableau_salariés[[#This Row],[Matricule]]&amp;" |"</f>
        <v>| CAUCHY Robin - 10017 |</v>
      </c>
    </row>
    <row r="261" spans="1:8">
      <c r="A261" s="49">
        <v>50010</v>
      </c>
      <c r="B261" s="48" t="s">
        <v>509</v>
      </c>
      <c r="C261" s="48" t="s">
        <v>510</v>
      </c>
      <c r="D261" s="86">
        <v>33444</v>
      </c>
      <c r="E261" s="47">
        <f ca="1">DATEDIF(Tableau_salariés[[#This Row],[Date de naissance]],TODAY(),"Y")</f>
        <v>34</v>
      </c>
      <c r="F261" s="47">
        <f>MONTH(Tableau_salariés[[#This Row],[Date de naissance]])</f>
        <v>7</v>
      </c>
      <c r="G261" s="47">
        <f>DAY(Tableau_salariés[[#This Row],[Date de naissance]])</f>
        <v>25</v>
      </c>
      <c r="H261" s="47" t="str">
        <f>"| "&amp;Tableau_salariés[[#This Row],[Nom]]&amp;" "&amp;Tableau_salariés[[#This Row],[Prénom]]&amp;" - "&amp;Tableau_salariés[[#This Row],[Matricule]]&amp;" |"</f>
        <v>| GUILLIET Noemie - 50010 |</v>
      </c>
    </row>
    <row r="262" spans="1:8">
      <c r="A262" s="49">
        <v>50012</v>
      </c>
      <c r="B262" s="48" t="s">
        <v>511</v>
      </c>
      <c r="C262" s="48" t="s">
        <v>512</v>
      </c>
      <c r="D262" s="86">
        <v>34278</v>
      </c>
      <c r="E262" s="47">
        <f ca="1">DATEDIF(Tableau_salariés[[#This Row],[Date de naissance]],TODAY(),"Y")</f>
        <v>32</v>
      </c>
      <c r="F262" s="47">
        <f>MONTH(Tableau_salariés[[#This Row],[Date de naissance]])</f>
        <v>11</v>
      </c>
      <c r="G262" s="47">
        <f>DAY(Tableau_salariés[[#This Row],[Date de naissance]])</f>
        <v>5</v>
      </c>
      <c r="H262" s="47" t="str">
        <f>"| "&amp;Tableau_salariés[[#This Row],[Nom]]&amp;" "&amp;Tableau_salariés[[#This Row],[Prénom]]&amp;" - "&amp;Tableau_salariés[[#This Row],[Matricule]]&amp;" |"</f>
        <v>| STEHLE Ioannis - 50012 |</v>
      </c>
    </row>
  </sheetData>
  <conditionalFormatting sqref="A2:A262">
    <cfRule type="duplicateValues" dxfId="50" priority="1"/>
  </conditionalFormatting>
  <pageMargins left="0.7" right="0.7" top="0.75" bottom="0.75" header="0.3" footer="0.3"/>
  <drawing r:id="rId1"/>
  <legacy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0C808-673E-4BFD-A6CC-B79B3DE2C730}">
  <sheetPr>
    <tabColor theme="4" tint="-0.499984740745262"/>
  </sheetPr>
  <dimension ref="A1:O47"/>
  <sheetViews>
    <sheetView showGridLines="0" tabSelected="1" zoomScaleNormal="100" workbookViewId="0">
      <pane xSplit="5" topLeftCell="F1" activePane="topRight" state="frozen"/>
      <selection pane="topRight" activeCell="C8" sqref="C8"/>
    </sheetView>
  </sheetViews>
  <sheetFormatPr baseColWidth="10" defaultColWidth="10.85546875" defaultRowHeight="15"/>
  <cols>
    <col min="1" max="1" width="2.42578125" customWidth="1"/>
    <col min="2" max="2" width="5.140625" customWidth="1"/>
    <col min="3" max="3" width="1" customWidth="1"/>
    <col min="4" max="4" width="37.5703125" customWidth="1"/>
    <col min="5" max="6" width="2.42578125" customWidth="1"/>
    <col min="7" max="7" width="5" customWidth="1"/>
    <col min="8" max="8" width="4.5703125" customWidth="1"/>
    <col min="9" max="9" width="4.7109375" customWidth="1"/>
    <col min="10" max="12" width="0.85546875" customWidth="1"/>
    <col min="13" max="13" width="2.42578125" style="3" customWidth="1"/>
    <col min="14" max="14" width="100.7109375" style="3" customWidth="1"/>
    <col min="15" max="15" width="1.42578125" customWidth="1"/>
  </cols>
  <sheetData>
    <row r="1" spans="1:15" ht="28.5" customHeight="1">
      <c r="A1" s="1"/>
      <c r="G1" s="89" t="s">
        <v>551</v>
      </c>
      <c r="H1" s="89"/>
      <c r="I1" s="89"/>
      <c r="J1" s="89"/>
      <c r="K1" s="89"/>
      <c r="L1" s="89"/>
      <c r="M1" s="89"/>
      <c r="N1" s="89"/>
      <c r="O1" s="89"/>
    </row>
    <row r="2" spans="1:15" ht="12" customHeight="1">
      <c r="G2" s="4"/>
      <c r="H2" s="4"/>
      <c r="I2" s="4"/>
      <c r="J2" s="4"/>
      <c r="K2" s="4"/>
      <c r="L2" s="4"/>
      <c r="O2" s="4"/>
    </row>
    <row r="3" spans="1:15">
      <c r="G3" s="55" t="s">
        <v>515</v>
      </c>
      <c r="H3" s="55" t="s">
        <v>518</v>
      </c>
      <c r="I3" s="55" t="s">
        <v>514</v>
      </c>
      <c r="J3" s="53"/>
      <c r="K3" s="53"/>
      <c r="L3" s="53"/>
      <c r="M3" s="55" t="s">
        <v>519</v>
      </c>
      <c r="N3" s="56" t="s">
        <v>520</v>
      </c>
      <c r="O3" s="6"/>
    </row>
    <row r="4" spans="1:15">
      <c r="G4" s="35">
        <f ca="1">TODAY()-3</f>
        <v>46166</v>
      </c>
      <c r="H4" s="54">
        <f ca="1">G4</f>
        <v>46166</v>
      </c>
      <c r="I4" s="52">
        <f ca="1">G4</f>
        <v>46166</v>
      </c>
      <c r="J4" s="4" t="str">
        <f t="array" aca="1" ref="J4" ca="1">IFERROR(INDEX(T_vacances[#Data],MATCH(1,('Calendrier 30 prochains j.'!G4&gt;=T_vacances[Date début])*(T_vacances[Date fin]&gt;='Calendrier 30 prochains j.'!G4)*(T_vacances[Zone]="A"),0),4),"")</f>
        <v/>
      </c>
      <c r="K4" s="4" t="str">
        <f t="array" aca="1" ref="K4" ca="1">IFERROR(INDEX(T_vacances[#Data],MATCH(1,('Calendrier 30 prochains j.'!G4&gt;=T_vacances[Date début])*(T_vacances[Date fin]&gt;='Calendrier 30 prochains j.'!G4)*(T_vacances[Zone]="B"),0),4),"")</f>
        <v/>
      </c>
      <c r="L4" s="4" t="str">
        <f t="array" aca="1" ref="L4" ca="1">IFERROR(INDEX(T_vacances[#Data],MATCH(1,('Calendrier 30 prochains j.'!G4&gt;=T_vacances[Date début])*(T_vacances[Date fin]&gt;='Calendrier 30 prochains j.'!G4)*(T_vacances[Zone]="C"),0),4),"")</f>
        <v/>
      </c>
      <c r="M4" s="3">
        <f ca="1">IF(COUNTIFS(Tableau_salariés[Mois],MONTH('Calendrier 30 prochains j.'!G4),Tableau_salariés[Jour],DAY('Calendrier 30 prochains j.'!G4))=0,"",COUNTIFS(Tableau_salariés[Mois],MONTH('Calendrier 30 prochains j.'!G4),Tableau_salariés[Jour],DAY('Calendrier 30 prochains j.'!G4)))</f>
        <v>1</v>
      </c>
      <c r="N4" s="51" t="str" cm="1">
        <f t="array" aca="1" ref="N4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j.'!G4))*
(_xlfn.CHOOSECOLS(Tableau_salariés[],COLUMN(Tableau_salariés[[#Headers],[Jour]]))=DAY('Calendrier 30 prochains j.'!G4))
)),"")</f>
        <v>🎂| GACHON Stephane - 70445 |</v>
      </c>
      <c r="O4" s="4"/>
    </row>
    <row r="5" spans="1:15">
      <c r="G5" s="35">
        <f ca="1">G4+1</f>
        <v>46167</v>
      </c>
      <c r="H5" s="54">
        <f t="shared" ref="H5:H34" ca="1" si="0">G5</f>
        <v>46167</v>
      </c>
      <c r="I5" s="52">
        <f t="shared" ref="I5:I34" ca="1" si="1">G5</f>
        <v>46167</v>
      </c>
      <c r="J5" s="4" t="str">
        <f t="array" aca="1" ref="J5" ca="1">IFERROR(INDEX(T_vacances[#Data],MATCH(1,('Calendrier 30 prochains j.'!G5&gt;=T_vacances[Date début])*(T_vacances[Date fin]&gt;='Calendrier 30 prochains j.'!G5)*(T_vacances[Zone]="A"),0),4),"")</f>
        <v/>
      </c>
      <c r="K5" s="4" t="str">
        <f t="array" aca="1" ref="K5" ca="1">IFERROR(INDEX(T_vacances[#Data],MATCH(1,('Calendrier 30 prochains j.'!G5&gt;=T_vacances[Date début])*(T_vacances[Date fin]&gt;='Calendrier 30 prochains j.'!G5)*(T_vacances[Zone]="B"),0),4),"")</f>
        <v/>
      </c>
      <c r="L5" s="4" t="str">
        <f t="array" aca="1" ref="L5" ca="1">IFERROR(INDEX(T_vacances[#Data],MATCH(1,('Calendrier 30 prochains j.'!G5&gt;=T_vacances[Date début])*(T_vacances[Date fin]&gt;='Calendrier 30 prochains j.'!G5)*(T_vacances[Zone]="C"),0),4),"")</f>
        <v/>
      </c>
      <c r="M5" s="3" t="str">
        <f ca="1">IF(COUNTIFS(Tableau_salariés[Mois],MONTH('Calendrier 30 prochains j.'!G5),Tableau_salariés[Jour],DAY('Calendrier 30 prochains j.'!G5))=0,"",COUNTIFS(Tableau_salariés[Mois],MONTH('Calendrier 30 prochains j.'!G5),Tableau_salariés[Jour],DAY('Calendrier 30 prochains j.'!G5)))</f>
        <v/>
      </c>
      <c r="N5" s="51" t="str" cm="1">
        <f t="array" aca="1" ref="N5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j.'!G5))*
(_xlfn.CHOOSECOLS(Tableau_salariés[],COLUMN(Tableau_salariés[[#Headers],[Jour]]))=DAY('Calendrier 30 prochains j.'!G5))
)),"")</f>
        <v/>
      </c>
      <c r="O5" s="4"/>
    </row>
    <row r="6" spans="1:15">
      <c r="G6" s="35">
        <f t="shared" ref="G6:G34" ca="1" si="2">G5+1</f>
        <v>46168</v>
      </c>
      <c r="H6" s="54">
        <f t="shared" ca="1" si="0"/>
        <v>46168</v>
      </c>
      <c r="I6" s="52">
        <f t="shared" ca="1" si="1"/>
        <v>46168</v>
      </c>
      <c r="J6" s="4" t="str">
        <f t="array" aca="1" ref="J6" ca="1">IFERROR(INDEX(T_vacances[#Data],MATCH(1,('Calendrier 30 prochains j.'!G6&gt;=T_vacances[Date début])*(T_vacances[Date fin]&gt;='Calendrier 30 prochains j.'!G6)*(T_vacances[Zone]="A"),0),4),"")</f>
        <v/>
      </c>
      <c r="K6" s="4" t="str">
        <f t="array" aca="1" ref="K6" ca="1">IFERROR(INDEX(T_vacances[#Data],MATCH(1,('Calendrier 30 prochains j.'!G6&gt;=T_vacances[Date début])*(T_vacances[Date fin]&gt;='Calendrier 30 prochains j.'!G6)*(T_vacances[Zone]="B"),0),4),"")</f>
        <v/>
      </c>
      <c r="L6" s="4" t="str">
        <f t="array" aca="1" ref="L6" ca="1">IFERROR(INDEX(T_vacances[#Data],MATCH(1,('Calendrier 30 prochains j.'!G6&gt;=T_vacances[Date début])*(T_vacances[Date fin]&gt;='Calendrier 30 prochains j.'!G6)*(T_vacances[Zone]="C"),0),4),"")</f>
        <v/>
      </c>
      <c r="M6" s="3">
        <f ca="1">IF(COUNTIFS(Tableau_salariés[Mois],MONTH('Calendrier 30 prochains j.'!G6),Tableau_salariés[Jour],DAY('Calendrier 30 prochains j.'!G6))=0,"",COUNTIFS(Tableau_salariés[Mois],MONTH('Calendrier 30 prochains j.'!G6),Tableau_salariés[Jour],DAY('Calendrier 30 prochains j.'!G6)))</f>
        <v>2</v>
      </c>
      <c r="N6" s="51" t="str" cm="1">
        <f t="array" aca="1" ref="N6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j.'!G6))*
(_xlfn.CHOOSECOLS(Tableau_salariés[],COLUMN(Tableau_salariés[[#Headers],[Jour]]))=DAY('Calendrier 30 prochains j.'!G6))
)),"")</f>
        <v>🎂| PAYRE Stephane - 70587 || TURBA Stephane - 70108 |</v>
      </c>
      <c r="O6" s="4"/>
    </row>
    <row r="7" spans="1:15">
      <c r="G7" s="35">
        <f t="shared" ca="1" si="2"/>
        <v>46169</v>
      </c>
      <c r="H7" s="54">
        <f t="shared" ca="1" si="0"/>
        <v>46169</v>
      </c>
      <c r="I7" s="52">
        <f t="shared" ca="1" si="1"/>
        <v>46169</v>
      </c>
      <c r="J7" s="4" t="str">
        <f t="array" aca="1" ref="J7" ca="1">IFERROR(INDEX(T_vacances[#Data],MATCH(1,('Calendrier 30 prochains j.'!G7&gt;=T_vacances[Date début])*(T_vacances[Date fin]&gt;='Calendrier 30 prochains j.'!G7)*(T_vacances[Zone]="A"),0),4),"")</f>
        <v/>
      </c>
      <c r="K7" s="4" t="str">
        <f t="array" aca="1" ref="K7" ca="1">IFERROR(INDEX(T_vacances[#Data],MATCH(1,('Calendrier 30 prochains j.'!G7&gt;=T_vacances[Date début])*(T_vacances[Date fin]&gt;='Calendrier 30 prochains j.'!G7)*(T_vacances[Zone]="B"),0),4),"")</f>
        <v/>
      </c>
      <c r="L7" s="4" t="str">
        <f t="array" aca="1" ref="L7" ca="1">IFERROR(INDEX(T_vacances[#Data],MATCH(1,('Calendrier 30 prochains j.'!G7&gt;=T_vacances[Date début])*(T_vacances[Date fin]&gt;='Calendrier 30 prochains j.'!G7)*(T_vacances[Zone]="C"),0),4),"")</f>
        <v/>
      </c>
      <c r="M7" s="3" t="str">
        <f ca="1">IF(COUNTIFS(Tableau_salariés[Mois],MONTH('Calendrier 30 prochains j.'!G7),Tableau_salariés[Jour],DAY('Calendrier 30 prochains j.'!G7))=0,"",COUNTIFS(Tableau_salariés[Mois],MONTH('Calendrier 30 prochains j.'!G7),Tableau_salariés[Jour],DAY('Calendrier 30 prochains j.'!G7)))</f>
        <v/>
      </c>
      <c r="N7" s="51" t="str" cm="1">
        <f t="array" aca="1" ref="N7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j.'!G7))*
(_xlfn.CHOOSECOLS(Tableau_salariés[],COLUMN(Tableau_salariés[[#Headers],[Jour]]))=DAY('Calendrier 30 prochains j.'!G7))
)),"")</f>
        <v/>
      </c>
      <c r="O7" s="4"/>
    </row>
    <row r="8" spans="1:15" ht="15" customHeight="1">
      <c r="B8" s="1" t="s">
        <v>0</v>
      </c>
      <c r="G8" s="35">
        <f t="shared" ca="1" si="2"/>
        <v>46170</v>
      </c>
      <c r="H8" s="54">
        <f t="shared" ca="1" si="0"/>
        <v>46170</v>
      </c>
      <c r="I8" s="52">
        <f t="shared" ca="1" si="1"/>
        <v>46170</v>
      </c>
      <c r="J8" s="4" t="str">
        <f t="array" aca="1" ref="J8" ca="1">IFERROR(INDEX(T_vacances[#Data],MATCH(1,('Calendrier 30 prochains j.'!G8&gt;=T_vacances[Date début])*(T_vacances[Date fin]&gt;='Calendrier 30 prochains j.'!G8)*(T_vacances[Zone]="A"),0),4),"")</f>
        <v/>
      </c>
      <c r="K8" s="4" t="str">
        <f t="array" aca="1" ref="K8" ca="1">IFERROR(INDEX(T_vacances[#Data],MATCH(1,('Calendrier 30 prochains j.'!G8&gt;=T_vacances[Date début])*(T_vacances[Date fin]&gt;='Calendrier 30 prochains j.'!G8)*(T_vacances[Zone]="B"),0),4),"")</f>
        <v/>
      </c>
      <c r="L8" s="4" t="str">
        <f t="array" aca="1" ref="L8" ca="1">IFERROR(INDEX(T_vacances[#Data],MATCH(1,('Calendrier 30 prochains j.'!G8&gt;=T_vacances[Date début])*(T_vacances[Date fin]&gt;='Calendrier 30 prochains j.'!G8)*(T_vacances[Zone]="C"),0),4),"")</f>
        <v/>
      </c>
      <c r="M8" s="3" t="str">
        <f ca="1">IF(COUNTIFS(Tableau_salariés[Mois],MONTH('Calendrier 30 prochains j.'!G8),Tableau_salariés[Jour],DAY('Calendrier 30 prochains j.'!G8))=0,"",COUNTIFS(Tableau_salariés[Mois],MONTH('Calendrier 30 prochains j.'!G8),Tableau_salariés[Jour],DAY('Calendrier 30 prochains j.'!G8)))</f>
        <v/>
      </c>
      <c r="N8" s="51" t="str" cm="1">
        <f t="array" aca="1" ref="N8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j.'!G8))*
(_xlfn.CHOOSECOLS(Tableau_salariés[],COLUMN(Tableau_salariés[[#Headers],[Jour]]))=DAY('Calendrier 30 prochains j.'!G8))
)),"")</f>
        <v/>
      </c>
      <c r="O8" s="4"/>
    </row>
    <row r="9" spans="1:15">
      <c r="B9" s="2" t="s">
        <v>1</v>
      </c>
      <c r="G9" s="35">
        <f t="shared" ca="1" si="2"/>
        <v>46171</v>
      </c>
      <c r="H9" s="54">
        <f t="shared" ca="1" si="0"/>
        <v>46171</v>
      </c>
      <c r="I9" s="52">
        <f t="shared" ca="1" si="1"/>
        <v>46171</v>
      </c>
      <c r="J9" s="4" t="str">
        <f t="array" aca="1" ref="J9" ca="1">IFERROR(INDEX(T_vacances[#Data],MATCH(1,('Calendrier 30 prochains j.'!G9&gt;=T_vacances[Date début])*(T_vacances[Date fin]&gt;='Calendrier 30 prochains j.'!G9)*(T_vacances[Zone]="A"),0),4),"")</f>
        <v/>
      </c>
      <c r="K9" s="4" t="str">
        <f t="array" aca="1" ref="K9" ca="1">IFERROR(INDEX(T_vacances[#Data],MATCH(1,('Calendrier 30 prochains j.'!G9&gt;=T_vacances[Date début])*(T_vacances[Date fin]&gt;='Calendrier 30 prochains j.'!G9)*(T_vacances[Zone]="B"),0),4),"")</f>
        <v/>
      </c>
      <c r="L9" s="4" t="str">
        <f t="array" aca="1" ref="L9" ca="1">IFERROR(INDEX(T_vacances[#Data],MATCH(1,('Calendrier 30 prochains j.'!G9&gt;=T_vacances[Date début])*(T_vacances[Date fin]&gt;='Calendrier 30 prochains j.'!G9)*(T_vacances[Zone]="C"),0),4),"")</f>
        <v/>
      </c>
      <c r="M9" s="3" t="str">
        <f ca="1">IF(COUNTIFS(Tableau_salariés[Mois],MONTH('Calendrier 30 prochains j.'!G9),Tableau_salariés[Jour],DAY('Calendrier 30 prochains j.'!G9))=0,"",COUNTIFS(Tableau_salariés[Mois],MONTH('Calendrier 30 prochains j.'!G9),Tableau_salariés[Jour],DAY('Calendrier 30 prochains j.'!G9)))</f>
        <v/>
      </c>
      <c r="N9" s="51" t="str" cm="1">
        <f t="array" aca="1" ref="N9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j.'!G9))*
(_xlfn.CHOOSECOLS(Tableau_salariés[],COLUMN(Tableau_salariés[[#Headers],[Jour]]))=DAY('Calendrier 30 prochains j.'!G9))
)),"")</f>
        <v/>
      </c>
      <c r="O9" s="4"/>
    </row>
    <row r="10" spans="1:15">
      <c r="B10" s="5"/>
      <c r="D10" t="s">
        <v>42</v>
      </c>
      <c r="G10" s="35">
        <f t="shared" ca="1" si="2"/>
        <v>46172</v>
      </c>
      <c r="H10" s="54">
        <f t="shared" ca="1" si="0"/>
        <v>46172</v>
      </c>
      <c r="I10" s="52">
        <f t="shared" ca="1" si="1"/>
        <v>46172</v>
      </c>
      <c r="J10" s="4" t="str">
        <f t="array" aca="1" ref="J10" ca="1">IFERROR(INDEX(T_vacances[#Data],MATCH(1,('Calendrier 30 prochains j.'!G10&gt;=T_vacances[Date début])*(T_vacances[Date fin]&gt;='Calendrier 30 prochains j.'!G10)*(T_vacances[Zone]="A"),0),4),"")</f>
        <v/>
      </c>
      <c r="K10" s="4" t="str">
        <f t="array" aca="1" ref="K10" ca="1">IFERROR(INDEX(T_vacances[#Data],MATCH(1,('Calendrier 30 prochains j.'!G10&gt;=T_vacances[Date début])*(T_vacances[Date fin]&gt;='Calendrier 30 prochains j.'!G10)*(T_vacances[Zone]="B"),0),4),"")</f>
        <v/>
      </c>
      <c r="L10" s="4" t="str">
        <f t="array" aca="1" ref="L10" ca="1">IFERROR(INDEX(T_vacances[#Data],MATCH(1,('Calendrier 30 prochains j.'!G10&gt;=T_vacances[Date début])*(T_vacances[Date fin]&gt;='Calendrier 30 prochains j.'!G10)*(T_vacances[Zone]="C"),0),4),"")</f>
        <v/>
      </c>
      <c r="M10" s="3">
        <f ca="1">IF(COUNTIFS(Tableau_salariés[Mois],MONTH('Calendrier 30 prochains j.'!G10),Tableau_salariés[Jour],DAY('Calendrier 30 prochains j.'!G10))=0,"",COUNTIFS(Tableau_salariés[Mois],MONTH('Calendrier 30 prochains j.'!G10),Tableau_salariés[Jour],DAY('Calendrier 30 prochains j.'!G10)))</f>
        <v>1</v>
      </c>
      <c r="N10" s="51" t="str" cm="1">
        <f t="array" aca="1" ref="N10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j.'!G10))*
(_xlfn.CHOOSECOLS(Tableau_salariés[],COLUMN(Tableau_salariés[[#Headers],[Jour]]))=DAY('Calendrier 30 prochains j.'!G10))
)),"")</f>
        <v>🎂| URVOY Benoit - 70223 |</v>
      </c>
      <c r="O10" s="4"/>
    </row>
    <row r="11" spans="1:15">
      <c r="B11" s="30"/>
      <c r="D11" t="s">
        <v>41</v>
      </c>
      <c r="G11" s="35">
        <f t="shared" ca="1" si="2"/>
        <v>46173</v>
      </c>
      <c r="H11" s="54">
        <f t="shared" ca="1" si="0"/>
        <v>46173</v>
      </c>
      <c r="I11" s="52">
        <f t="shared" ca="1" si="1"/>
        <v>46173</v>
      </c>
      <c r="J11" s="4" t="str">
        <f t="array" aca="1" ref="J11" ca="1">IFERROR(INDEX(T_vacances[#Data],MATCH(1,('Calendrier 30 prochains j.'!G11&gt;=T_vacances[Date début])*(T_vacances[Date fin]&gt;='Calendrier 30 prochains j.'!G11)*(T_vacances[Zone]="A"),0),4),"")</f>
        <v/>
      </c>
      <c r="K11" s="4" t="str">
        <f t="array" aca="1" ref="K11" ca="1">IFERROR(INDEX(T_vacances[#Data],MATCH(1,('Calendrier 30 prochains j.'!G11&gt;=T_vacances[Date début])*(T_vacances[Date fin]&gt;='Calendrier 30 prochains j.'!G11)*(T_vacances[Zone]="B"),0),4),"")</f>
        <v/>
      </c>
      <c r="L11" s="4" t="str">
        <f t="array" aca="1" ref="L11" ca="1">IFERROR(INDEX(T_vacances[#Data],MATCH(1,('Calendrier 30 prochains j.'!G11&gt;=T_vacances[Date début])*(T_vacances[Date fin]&gt;='Calendrier 30 prochains j.'!G11)*(T_vacances[Zone]="C"),0),4),"")</f>
        <v/>
      </c>
      <c r="M11" s="3" t="str">
        <f ca="1">IF(COUNTIFS(Tableau_salariés[Mois],MONTH('Calendrier 30 prochains j.'!G11),Tableau_salariés[Jour],DAY('Calendrier 30 prochains j.'!G11))=0,"",COUNTIFS(Tableau_salariés[Mois],MONTH('Calendrier 30 prochains j.'!G11),Tableau_salariés[Jour],DAY('Calendrier 30 prochains j.'!G11)))</f>
        <v/>
      </c>
      <c r="N11" s="51" t="str" cm="1">
        <f t="array" aca="1" ref="N11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j.'!G11))*
(_xlfn.CHOOSECOLS(Tableau_salariés[],COLUMN(Tableau_salariés[[#Headers],[Jour]]))=DAY('Calendrier 30 prochains j.'!G11))
)),"")</f>
        <v/>
      </c>
      <c r="O11" s="4"/>
    </row>
    <row r="12" spans="1:15">
      <c r="B12" s="7"/>
      <c r="D12" t="s">
        <v>43</v>
      </c>
      <c r="G12" s="35">
        <f t="shared" ca="1" si="2"/>
        <v>46174</v>
      </c>
      <c r="H12" s="54">
        <f t="shared" ca="1" si="0"/>
        <v>46174</v>
      </c>
      <c r="I12" s="52">
        <f t="shared" ca="1" si="1"/>
        <v>46174</v>
      </c>
      <c r="J12" s="4" t="str">
        <f t="array" aca="1" ref="J12" ca="1">IFERROR(INDEX(T_vacances[#Data],MATCH(1,('Calendrier 30 prochains j.'!G12&gt;=T_vacances[Date début])*(T_vacances[Date fin]&gt;='Calendrier 30 prochains j.'!G12)*(T_vacances[Zone]="A"),0),4),"")</f>
        <v/>
      </c>
      <c r="K12" s="4" t="str">
        <f t="array" aca="1" ref="K12" ca="1">IFERROR(INDEX(T_vacances[#Data],MATCH(1,('Calendrier 30 prochains j.'!G12&gt;=T_vacances[Date début])*(T_vacances[Date fin]&gt;='Calendrier 30 prochains j.'!G12)*(T_vacances[Zone]="B"),0),4),"")</f>
        <v/>
      </c>
      <c r="L12" s="4" t="str">
        <f t="array" aca="1" ref="L12" ca="1">IFERROR(INDEX(T_vacances[#Data],MATCH(1,('Calendrier 30 prochains j.'!G12&gt;=T_vacances[Date début])*(T_vacances[Date fin]&gt;='Calendrier 30 prochains j.'!G12)*(T_vacances[Zone]="C"),0),4),"")</f>
        <v/>
      </c>
      <c r="M12" s="3" t="str">
        <f ca="1">IF(COUNTIFS(Tableau_salariés[Mois],MONTH('Calendrier 30 prochains j.'!G12),Tableau_salariés[Jour],DAY('Calendrier 30 prochains j.'!G12))=0,"",COUNTIFS(Tableau_salariés[Mois],MONTH('Calendrier 30 prochains j.'!G12),Tableau_salariés[Jour],DAY('Calendrier 30 prochains j.'!G12)))</f>
        <v/>
      </c>
      <c r="N12" s="51" t="str" cm="1">
        <f t="array" aca="1" ref="N12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j.'!G12))*
(_xlfn.CHOOSECOLS(Tableau_salariés[],COLUMN(Tableau_salariés[[#Headers],[Jour]]))=DAY('Calendrier 30 prochains j.'!G12))
)),"")</f>
        <v/>
      </c>
      <c r="O12" s="4"/>
    </row>
    <row r="13" spans="1:15" ht="15" customHeight="1">
      <c r="D13" s="8" t="s">
        <v>2</v>
      </c>
      <c r="G13" s="35">
        <f t="shared" ca="1" si="2"/>
        <v>46175</v>
      </c>
      <c r="H13" s="54">
        <f t="shared" ca="1" si="0"/>
        <v>46175</v>
      </c>
      <c r="I13" s="52">
        <f t="shared" ca="1" si="1"/>
        <v>46175</v>
      </c>
      <c r="J13" s="4" t="str">
        <f t="array" aca="1" ref="J13" ca="1">IFERROR(INDEX(T_vacances[#Data],MATCH(1,('Calendrier 30 prochains j.'!G13&gt;=T_vacances[Date début])*(T_vacances[Date fin]&gt;='Calendrier 30 prochains j.'!G13)*(T_vacances[Zone]="A"),0),4),"")</f>
        <v/>
      </c>
      <c r="K13" s="4" t="str">
        <f t="array" aca="1" ref="K13" ca="1">IFERROR(INDEX(T_vacances[#Data],MATCH(1,('Calendrier 30 prochains j.'!G13&gt;=T_vacances[Date début])*(T_vacances[Date fin]&gt;='Calendrier 30 prochains j.'!G13)*(T_vacances[Zone]="B"),0),4),"")</f>
        <v/>
      </c>
      <c r="L13" s="4" t="str">
        <f t="array" aca="1" ref="L13" ca="1">IFERROR(INDEX(T_vacances[#Data],MATCH(1,('Calendrier 30 prochains j.'!G13&gt;=T_vacances[Date début])*(T_vacances[Date fin]&gt;='Calendrier 30 prochains j.'!G13)*(T_vacances[Zone]="C"),0),4),"")</f>
        <v/>
      </c>
      <c r="M13" s="3">
        <f ca="1">IF(COUNTIFS(Tableau_salariés[Mois],MONTH('Calendrier 30 prochains j.'!G13),Tableau_salariés[Jour],DAY('Calendrier 30 prochains j.'!G13))=0,"",COUNTIFS(Tableau_salariés[Mois],MONTH('Calendrier 30 prochains j.'!G13),Tableau_salariés[Jour],DAY('Calendrier 30 prochains j.'!G13)))</f>
        <v>2</v>
      </c>
      <c r="N13" s="51" t="str" cm="1">
        <f t="array" aca="1" ref="N13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j.'!G13))*
(_xlfn.CHOOSECOLS(Tableau_salariés[],COLUMN(Tableau_salariés[[#Headers],[Jour]]))=DAY('Calendrier 30 prochains j.'!G13))
)),"")</f>
        <v>🎂| GATIF Renée - 70502 || GAUVENET MARTIN Lucie - 70602 |</v>
      </c>
      <c r="O13" s="4"/>
    </row>
    <row r="14" spans="1:15">
      <c r="B14" s="38"/>
      <c r="C14" s="38"/>
      <c r="D14" s="38"/>
      <c r="G14" s="35">
        <f t="shared" ca="1" si="2"/>
        <v>46176</v>
      </c>
      <c r="H14" s="54">
        <f t="shared" ca="1" si="0"/>
        <v>46176</v>
      </c>
      <c r="I14" s="52">
        <f t="shared" ca="1" si="1"/>
        <v>46176</v>
      </c>
      <c r="J14" s="4" t="str">
        <f t="array" aca="1" ref="J14" ca="1">IFERROR(INDEX(T_vacances[#Data],MATCH(1,('Calendrier 30 prochains j.'!G14&gt;=T_vacances[Date début])*(T_vacances[Date fin]&gt;='Calendrier 30 prochains j.'!G14)*(T_vacances[Zone]="A"),0),4),"")</f>
        <v/>
      </c>
      <c r="K14" s="4" t="str">
        <f t="array" aca="1" ref="K14" ca="1">IFERROR(INDEX(T_vacances[#Data],MATCH(1,('Calendrier 30 prochains j.'!G14&gt;=T_vacances[Date début])*(T_vacances[Date fin]&gt;='Calendrier 30 prochains j.'!G14)*(T_vacances[Zone]="B"),0),4),"")</f>
        <v/>
      </c>
      <c r="L14" s="4" t="str">
        <f t="array" aca="1" ref="L14" ca="1">IFERROR(INDEX(T_vacances[#Data],MATCH(1,('Calendrier 30 prochains j.'!G14&gt;=T_vacances[Date début])*(T_vacances[Date fin]&gt;='Calendrier 30 prochains j.'!G14)*(T_vacances[Zone]="C"),0),4),"")</f>
        <v/>
      </c>
      <c r="M14" s="3" t="str">
        <f ca="1">IF(COUNTIFS(Tableau_salariés[Mois],MONTH('Calendrier 30 prochains j.'!G14),Tableau_salariés[Jour],DAY('Calendrier 30 prochains j.'!G14))=0,"",COUNTIFS(Tableau_salariés[Mois],MONTH('Calendrier 30 prochains j.'!G14),Tableau_salariés[Jour],DAY('Calendrier 30 prochains j.'!G14)))</f>
        <v/>
      </c>
      <c r="N14" s="51" t="str" cm="1">
        <f t="array" aca="1" ref="N14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j.'!G14))*
(_xlfn.CHOOSECOLS(Tableau_salariés[],COLUMN(Tableau_salariés[[#Headers],[Jour]]))=DAY('Calendrier 30 prochains j.'!G14))
)),"")</f>
        <v/>
      </c>
      <c r="O14" s="4"/>
    </row>
    <row r="15" spans="1:15">
      <c r="B15" s="40" t="s">
        <v>59</v>
      </c>
      <c r="D15" s="8" t="s">
        <v>61</v>
      </c>
      <c r="G15" s="35">
        <f t="shared" ca="1" si="2"/>
        <v>46177</v>
      </c>
      <c r="H15" s="54">
        <f t="shared" ca="1" si="0"/>
        <v>46177</v>
      </c>
      <c r="I15" s="52">
        <f t="shared" ca="1" si="1"/>
        <v>46177</v>
      </c>
      <c r="J15" s="4" t="str">
        <f t="array" aca="1" ref="J15" ca="1">IFERROR(INDEX(T_vacances[#Data],MATCH(1,('Calendrier 30 prochains j.'!G15&gt;=T_vacances[Date début])*(T_vacances[Date fin]&gt;='Calendrier 30 prochains j.'!G15)*(T_vacances[Zone]="A"),0),4),"")</f>
        <v/>
      </c>
      <c r="K15" s="4" t="str">
        <f t="array" aca="1" ref="K15" ca="1">IFERROR(INDEX(T_vacances[#Data],MATCH(1,('Calendrier 30 prochains j.'!G15&gt;=T_vacances[Date début])*(T_vacances[Date fin]&gt;='Calendrier 30 prochains j.'!G15)*(T_vacances[Zone]="B"),0),4),"")</f>
        <v/>
      </c>
      <c r="L15" s="4" t="str">
        <f t="array" aca="1" ref="L15" ca="1">IFERROR(INDEX(T_vacances[#Data],MATCH(1,('Calendrier 30 prochains j.'!G15&gt;=T_vacances[Date début])*(T_vacances[Date fin]&gt;='Calendrier 30 prochains j.'!G15)*(T_vacances[Zone]="C"),0),4),"")</f>
        <v/>
      </c>
      <c r="M15" s="3" t="str">
        <f ca="1">IF(COUNTIFS(Tableau_salariés[Mois],MONTH('Calendrier 30 prochains j.'!G15),Tableau_salariés[Jour],DAY('Calendrier 30 prochains j.'!G15))=0,"",COUNTIFS(Tableau_salariés[Mois],MONTH('Calendrier 30 prochains j.'!G15),Tableau_salariés[Jour],DAY('Calendrier 30 prochains j.'!G15)))</f>
        <v/>
      </c>
      <c r="N15" s="51" t="str" cm="1">
        <f t="array" aca="1" ref="N15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j.'!G15))*
(_xlfn.CHOOSECOLS(Tableau_salariés[],COLUMN(Tableau_salariés[[#Headers],[Jour]]))=DAY('Calendrier 30 prochains j.'!G15))
)),"")</f>
        <v/>
      </c>
      <c r="O15" s="4"/>
    </row>
    <row r="16" spans="1:15">
      <c r="B16" s="41" t="s">
        <v>60</v>
      </c>
      <c r="D16" s="9" t="s">
        <v>62</v>
      </c>
      <c r="G16" s="35">
        <f t="shared" ca="1" si="2"/>
        <v>46178</v>
      </c>
      <c r="H16" s="54">
        <f t="shared" ca="1" si="0"/>
        <v>46178</v>
      </c>
      <c r="I16" s="52">
        <f t="shared" ca="1" si="1"/>
        <v>46178</v>
      </c>
      <c r="J16" s="4" t="str">
        <f t="array" aca="1" ref="J16" ca="1">IFERROR(INDEX(T_vacances[#Data],MATCH(1,('Calendrier 30 prochains j.'!G16&gt;=T_vacances[Date début])*(T_vacances[Date fin]&gt;='Calendrier 30 prochains j.'!G16)*(T_vacances[Zone]="A"),0),4),"")</f>
        <v/>
      </c>
      <c r="K16" s="4" t="str">
        <f t="array" aca="1" ref="K16" ca="1">IFERROR(INDEX(T_vacances[#Data],MATCH(1,('Calendrier 30 prochains j.'!G16&gt;=T_vacances[Date début])*(T_vacances[Date fin]&gt;='Calendrier 30 prochains j.'!G16)*(T_vacances[Zone]="B"),0),4),"")</f>
        <v/>
      </c>
      <c r="L16" s="4" t="str">
        <f t="array" aca="1" ref="L16" ca="1">IFERROR(INDEX(T_vacances[#Data],MATCH(1,('Calendrier 30 prochains j.'!G16&gt;=T_vacances[Date début])*(T_vacances[Date fin]&gt;='Calendrier 30 prochains j.'!G16)*(T_vacances[Zone]="C"),0),4),"")</f>
        <v/>
      </c>
      <c r="M16" s="3">
        <f ca="1">IF(COUNTIFS(Tableau_salariés[Mois],MONTH('Calendrier 30 prochains j.'!G16),Tableau_salariés[Jour],DAY('Calendrier 30 prochains j.'!G16))=0,"",COUNTIFS(Tableau_salariés[Mois],MONTH('Calendrier 30 prochains j.'!G16),Tableau_salariés[Jour],DAY('Calendrier 30 prochains j.'!G16)))</f>
        <v>2</v>
      </c>
      <c r="N16" s="51" t="str" cm="1">
        <f t="array" aca="1" ref="N16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j.'!G16))*
(_xlfn.CHOOSECOLS(Tableau_salariés[],COLUMN(Tableau_salariés[[#Headers],[Jour]]))=DAY('Calendrier 30 prochains j.'!G16))
)),"")</f>
        <v>🎂| MATHOUL Stephane - 70677 || WACH Eric - 70748 |</v>
      </c>
      <c r="O16" s="4"/>
    </row>
    <row r="17" spans="2:15">
      <c r="B17" s="42" t="s">
        <v>63</v>
      </c>
      <c r="D17" s="9" t="s">
        <v>64</v>
      </c>
      <c r="G17" s="35">
        <f t="shared" ca="1" si="2"/>
        <v>46179</v>
      </c>
      <c r="H17" s="54">
        <f t="shared" ca="1" si="0"/>
        <v>46179</v>
      </c>
      <c r="I17" s="52">
        <f t="shared" ca="1" si="1"/>
        <v>46179</v>
      </c>
      <c r="J17" s="4" t="str">
        <f t="array" aca="1" ref="J17" ca="1">IFERROR(INDEX(T_vacances[#Data],MATCH(1,('Calendrier 30 prochains j.'!G17&gt;=T_vacances[Date début])*(T_vacances[Date fin]&gt;='Calendrier 30 prochains j.'!G17)*(T_vacances[Zone]="A"),0),4),"")</f>
        <v/>
      </c>
      <c r="K17" s="4" t="str">
        <f t="array" aca="1" ref="K17" ca="1">IFERROR(INDEX(T_vacances[#Data],MATCH(1,('Calendrier 30 prochains j.'!G17&gt;=T_vacances[Date début])*(T_vacances[Date fin]&gt;='Calendrier 30 prochains j.'!G17)*(T_vacances[Zone]="B"),0),4),"")</f>
        <v/>
      </c>
      <c r="L17" s="4" t="str">
        <f t="array" aca="1" ref="L17" ca="1">IFERROR(INDEX(T_vacances[#Data],MATCH(1,('Calendrier 30 prochains j.'!G17&gt;=T_vacances[Date début])*(T_vacances[Date fin]&gt;='Calendrier 30 prochains j.'!G17)*(T_vacances[Zone]="C"),0),4),"")</f>
        <v/>
      </c>
      <c r="M17" s="3">
        <f ca="1">IF(COUNTIFS(Tableau_salariés[Mois],MONTH('Calendrier 30 prochains j.'!G17),Tableau_salariés[Jour],DAY('Calendrier 30 prochains j.'!G17))=0,"",COUNTIFS(Tableau_salariés[Mois],MONTH('Calendrier 30 prochains j.'!G17),Tableau_salariés[Jour],DAY('Calendrier 30 prochains j.'!G17)))</f>
        <v>1</v>
      </c>
      <c r="N17" s="51" t="str" cm="1">
        <f t="array" aca="1" ref="N17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j.'!G17))*
(_xlfn.CHOOSECOLS(Tableau_salariés[],COLUMN(Tableau_salariés[[#Headers],[Jour]]))=DAY('Calendrier 30 prochains j.'!G17))
)),"")</f>
        <v>🎂| CAUCHY Robin - 10017 |</v>
      </c>
      <c r="O17" s="4"/>
    </row>
    <row r="18" spans="2:15">
      <c r="B18" s="2"/>
      <c r="D18" s="37"/>
      <c r="G18" s="35">
        <f t="shared" ca="1" si="2"/>
        <v>46180</v>
      </c>
      <c r="H18" s="54">
        <f t="shared" ca="1" si="0"/>
        <v>46180</v>
      </c>
      <c r="I18" s="52">
        <f t="shared" ca="1" si="1"/>
        <v>46180</v>
      </c>
      <c r="J18" s="4" t="str">
        <f t="array" aca="1" ref="J18" ca="1">IFERROR(INDEX(T_vacances[#Data],MATCH(1,('Calendrier 30 prochains j.'!G18&gt;=T_vacances[Date début])*(T_vacances[Date fin]&gt;='Calendrier 30 prochains j.'!G18)*(T_vacances[Zone]="A"),0),4),"")</f>
        <v/>
      </c>
      <c r="K18" s="4" t="str">
        <f t="array" aca="1" ref="K18" ca="1">IFERROR(INDEX(T_vacances[#Data],MATCH(1,('Calendrier 30 prochains j.'!G18&gt;=T_vacances[Date début])*(T_vacances[Date fin]&gt;='Calendrier 30 prochains j.'!G18)*(T_vacances[Zone]="B"),0),4),"")</f>
        <v/>
      </c>
      <c r="L18" s="4" t="str">
        <f t="array" aca="1" ref="L18" ca="1">IFERROR(INDEX(T_vacances[#Data],MATCH(1,('Calendrier 30 prochains j.'!G18&gt;=T_vacances[Date début])*(T_vacances[Date fin]&gt;='Calendrier 30 prochains j.'!G18)*(T_vacances[Zone]="C"),0),4),"")</f>
        <v/>
      </c>
      <c r="M18" s="3">
        <f ca="1">IF(COUNTIFS(Tableau_salariés[Mois],MONTH('Calendrier 30 prochains j.'!G18),Tableau_salariés[Jour],DAY('Calendrier 30 prochains j.'!G18))=0,"",COUNTIFS(Tableau_salariés[Mois],MONTH('Calendrier 30 prochains j.'!G18),Tableau_salariés[Jour],DAY('Calendrier 30 prochains j.'!G18)))</f>
        <v>1</v>
      </c>
      <c r="N18" s="51" t="str" cm="1">
        <f t="array" aca="1" ref="N18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j.'!G18))*
(_xlfn.CHOOSECOLS(Tableau_salariés[],COLUMN(Tableau_salariés[[#Headers],[Jour]]))=DAY('Calendrier 30 prochains j.'!G18))
)),"")</f>
        <v>🎂| CÉLÈRE Jacques - 70286 |</v>
      </c>
      <c r="O18" s="4"/>
    </row>
    <row r="19" spans="2:15">
      <c r="B19" s="50">
        <v>1</v>
      </c>
      <c r="D19" s="51" t="s">
        <v>516</v>
      </c>
      <c r="G19" s="35">
        <f t="shared" ca="1" si="2"/>
        <v>46181</v>
      </c>
      <c r="H19" s="54">
        <f t="shared" ca="1" si="0"/>
        <v>46181</v>
      </c>
      <c r="I19" s="52">
        <f t="shared" ca="1" si="1"/>
        <v>46181</v>
      </c>
      <c r="J19" s="4" t="str">
        <f t="array" aca="1" ref="J19" ca="1">IFERROR(INDEX(T_vacances[#Data],MATCH(1,('Calendrier 30 prochains j.'!G19&gt;=T_vacances[Date début])*(T_vacances[Date fin]&gt;='Calendrier 30 prochains j.'!G19)*(T_vacances[Zone]="A"),0),4),"")</f>
        <v/>
      </c>
      <c r="K19" s="4" t="str">
        <f t="array" aca="1" ref="K19" ca="1">IFERROR(INDEX(T_vacances[#Data],MATCH(1,('Calendrier 30 prochains j.'!G19&gt;=T_vacances[Date début])*(T_vacances[Date fin]&gt;='Calendrier 30 prochains j.'!G19)*(T_vacances[Zone]="B"),0),4),"")</f>
        <v/>
      </c>
      <c r="L19" s="4" t="str">
        <f t="array" aca="1" ref="L19" ca="1">IFERROR(INDEX(T_vacances[#Data],MATCH(1,('Calendrier 30 prochains j.'!G19&gt;=T_vacances[Date début])*(T_vacances[Date fin]&gt;='Calendrier 30 prochains j.'!G19)*(T_vacances[Zone]="C"),0),4),"")</f>
        <v/>
      </c>
      <c r="M19" s="3" t="str">
        <f ca="1">IF(COUNTIFS(Tableau_salariés[Mois],MONTH('Calendrier 30 prochains j.'!G19),Tableau_salariés[Jour],DAY('Calendrier 30 prochains j.'!G19))=0,"",COUNTIFS(Tableau_salariés[Mois],MONTH('Calendrier 30 prochains j.'!G19),Tableau_salariés[Jour],DAY('Calendrier 30 prochains j.'!G19)))</f>
        <v/>
      </c>
      <c r="N19" s="51" t="str" cm="1">
        <f t="array" aca="1" ref="N19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j.'!G19))*
(_xlfn.CHOOSECOLS(Tableau_salariés[],COLUMN(Tableau_salariés[[#Headers],[Jour]]))=DAY('Calendrier 30 prochains j.'!G19))
)),"")</f>
        <v/>
      </c>
      <c r="O19" s="4"/>
    </row>
    <row r="20" spans="2:15">
      <c r="B20" s="39"/>
      <c r="D20" s="38"/>
      <c r="E20" s="9"/>
      <c r="G20" s="35">
        <f t="shared" ca="1" si="2"/>
        <v>46182</v>
      </c>
      <c r="H20" s="54">
        <f t="shared" ca="1" si="0"/>
        <v>46182</v>
      </c>
      <c r="I20" s="52">
        <f t="shared" ca="1" si="1"/>
        <v>46182</v>
      </c>
      <c r="J20" s="4" t="str">
        <f t="array" aca="1" ref="J20" ca="1">IFERROR(INDEX(T_vacances[#Data],MATCH(1,('Calendrier 30 prochains j.'!G20&gt;=T_vacances[Date début])*(T_vacances[Date fin]&gt;='Calendrier 30 prochains j.'!G20)*(T_vacances[Zone]="A"),0),4),"")</f>
        <v/>
      </c>
      <c r="K20" s="4" t="str">
        <f t="array" aca="1" ref="K20" ca="1">IFERROR(INDEX(T_vacances[#Data],MATCH(1,('Calendrier 30 prochains j.'!G20&gt;=T_vacances[Date début])*(T_vacances[Date fin]&gt;='Calendrier 30 prochains j.'!G20)*(T_vacances[Zone]="B"),0),4),"")</f>
        <v/>
      </c>
      <c r="L20" s="4" t="str">
        <f t="array" aca="1" ref="L20" ca="1">IFERROR(INDEX(T_vacances[#Data],MATCH(1,('Calendrier 30 prochains j.'!G20&gt;=T_vacances[Date début])*(T_vacances[Date fin]&gt;='Calendrier 30 prochains j.'!G20)*(T_vacances[Zone]="C"),0),4),"")</f>
        <v/>
      </c>
      <c r="M20" s="3" t="str">
        <f ca="1">IF(COUNTIFS(Tableau_salariés[Mois],MONTH('Calendrier 30 prochains j.'!G20),Tableau_salariés[Jour],DAY('Calendrier 30 prochains j.'!G20))=0,"",COUNTIFS(Tableau_salariés[Mois],MONTH('Calendrier 30 prochains j.'!G20),Tableau_salariés[Jour],DAY('Calendrier 30 prochains j.'!G20)))</f>
        <v/>
      </c>
      <c r="N20" s="51" t="str" cm="1">
        <f t="array" aca="1" ref="N20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j.'!G20))*
(_xlfn.CHOOSECOLS(Tableau_salariés[],COLUMN(Tableau_salariés[[#Headers],[Jour]]))=DAY('Calendrier 30 prochains j.'!G20))
)),"")</f>
        <v/>
      </c>
      <c r="O20" s="4"/>
    </row>
    <row r="21" spans="2:15">
      <c r="G21" s="35">
        <f t="shared" ca="1" si="2"/>
        <v>46183</v>
      </c>
      <c r="H21" s="54">
        <f t="shared" ca="1" si="0"/>
        <v>46183</v>
      </c>
      <c r="I21" s="52">
        <f t="shared" ca="1" si="1"/>
        <v>46183</v>
      </c>
      <c r="J21" s="4" t="str">
        <f t="array" aca="1" ref="J21" ca="1">IFERROR(INDEX(T_vacances[#Data],MATCH(1,('Calendrier 30 prochains j.'!G21&gt;=T_vacances[Date début])*(T_vacances[Date fin]&gt;='Calendrier 30 prochains j.'!G21)*(T_vacances[Zone]="A"),0),4),"")</f>
        <v/>
      </c>
      <c r="K21" s="4" t="str">
        <f t="array" aca="1" ref="K21" ca="1">IFERROR(INDEX(T_vacances[#Data],MATCH(1,('Calendrier 30 prochains j.'!G21&gt;=T_vacances[Date début])*(T_vacances[Date fin]&gt;='Calendrier 30 prochains j.'!G21)*(T_vacances[Zone]="B"),0),4),"")</f>
        <v/>
      </c>
      <c r="L21" s="4" t="str">
        <f t="array" aca="1" ref="L21" ca="1">IFERROR(INDEX(T_vacances[#Data],MATCH(1,('Calendrier 30 prochains j.'!G21&gt;=T_vacances[Date début])*(T_vacances[Date fin]&gt;='Calendrier 30 prochains j.'!G21)*(T_vacances[Zone]="C"),0),4),"")</f>
        <v/>
      </c>
      <c r="M21" s="3" t="str">
        <f ca="1">IF(COUNTIFS(Tableau_salariés[Mois],MONTH('Calendrier 30 prochains j.'!G21),Tableau_salariés[Jour],DAY('Calendrier 30 prochains j.'!G21))=0,"",COUNTIFS(Tableau_salariés[Mois],MONTH('Calendrier 30 prochains j.'!G21),Tableau_salariés[Jour],DAY('Calendrier 30 prochains j.'!G21)))</f>
        <v/>
      </c>
      <c r="N21" s="51" t="str" cm="1">
        <f t="array" aca="1" ref="N21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j.'!G21))*
(_xlfn.CHOOSECOLS(Tableau_salariés[],COLUMN(Tableau_salariés[[#Headers],[Jour]]))=DAY('Calendrier 30 prochains j.'!G21))
)),"")</f>
        <v/>
      </c>
      <c r="O21" s="4"/>
    </row>
    <row r="22" spans="2:15">
      <c r="G22" s="35">
        <f t="shared" ca="1" si="2"/>
        <v>46184</v>
      </c>
      <c r="H22" s="54">
        <f t="shared" ca="1" si="0"/>
        <v>46184</v>
      </c>
      <c r="I22" s="52">
        <f t="shared" ca="1" si="1"/>
        <v>46184</v>
      </c>
      <c r="J22" s="4" t="str">
        <f t="array" aca="1" ref="J22" ca="1">IFERROR(INDEX(T_vacances[#Data],MATCH(1,('Calendrier 30 prochains j.'!G22&gt;=T_vacances[Date début])*(T_vacances[Date fin]&gt;='Calendrier 30 prochains j.'!G22)*(T_vacances[Zone]="A"),0),4),"")</f>
        <v/>
      </c>
      <c r="K22" s="4" t="str">
        <f t="array" aca="1" ref="K22" ca="1">IFERROR(INDEX(T_vacances[#Data],MATCH(1,('Calendrier 30 prochains j.'!G22&gt;=T_vacances[Date début])*(T_vacances[Date fin]&gt;='Calendrier 30 prochains j.'!G22)*(T_vacances[Zone]="B"),0),4),"")</f>
        <v/>
      </c>
      <c r="L22" s="4" t="str">
        <f t="array" aca="1" ref="L22" ca="1">IFERROR(INDEX(T_vacances[#Data],MATCH(1,('Calendrier 30 prochains j.'!G22&gt;=T_vacances[Date début])*(T_vacances[Date fin]&gt;='Calendrier 30 prochains j.'!G22)*(T_vacances[Zone]="C"),0),4),"")</f>
        <v/>
      </c>
      <c r="M22" s="3" t="str">
        <f ca="1">IF(COUNTIFS(Tableau_salariés[Mois],MONTH('Calendrier 30 prochains j.'!G22),Tableau_salariés[Jour],DAY('Calendrier 30 prochains j.'!G22))=0,"",COUNTIFS(Tableau_salariés[Mois],MONTH('Calendrier 30 prochains j.'!G22),Tableau_salariés[Jour],DAY('Calendrier 30 prochains j.'!G22)))</f>
        <v/>
      </c>
      <c r="N22" s="51" t="str" cm="1">
        <f t="array" aca="1" ref="N22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j.'!G22))*
(_xlfn.CHOOSECOLS(Tableau_salariés[],COLUMN(Tableau_salariés[[#Headers],[Jour]]))=DAY('Calendrier 30 prochains j.'!G22))
)),"")</f>
        <v/>
      </c>
      <c r="O22" s="4"/>
    </row>
    <row r="23" spans="2:15">
      <c r="G23" s="35">
        <f t="shared" ca="1" si="2"/>
        <v>46185</v>
      </c>
      <c r="H23" s="54">
        <f t="shared" ca="1" si="0"/>
        <v>46185</v>
      </c>
      <c r="I23" s="52">
        <f t="shared" ca="1" si="1"/>
        <v>46185</v>
      </c>
      <c r="J23" s="4" t="str">
        <f t="array" aca="1" ref="J23" ca="1">IFERROR(INDEX(T_vacances[#Data],MATCH(1,('Calendrier 30 prochains j.'!G23&gt;=T_vacances[Date début])*(T_vacances[Date fin]&gt;='Calendrier 30 prochains j.'!G23)*(T_vacances[Zone]="A"),0),4),"")</f>
        <v/>
      </c>
      <c r="K23" s="4" t="str">
        <f t="array" aca="1" ref="K23" ca="1">IFERROR(INDEX(T_vacances[#Data],MATCH(1,('Calendrier 30 prochains j.'!G23&gt;=T_vacances[Date début])*(T_vacances[Date fin]&gt;='Calendrier 30 prochains j.'!G23)*(T_vacances[Zone]="B"),0),4),"")</f>
        <v/>
      </c>
      <c r="L23" s="4" t="str">
        <f t="array" aca="1" ref="L23" ca="1">IFERROR(INDEX(T_vacances[#Data],MATCH(1,('Calendrier 30 prochains j.'!G23&gt;=T_vacances[Date début])*(T_vacances[Date fin]&gt;='Calendrier 30 prochains j.'!G23)*(T_vacances[Zone]="C"),0),4),"")</f>
        <v/>
      </c>
      <c r="M23" s="3" t="str">
        <f ca="1">IF(COUNTIFS(Tableau_salariés[Mois],MONTH('Calendrier 30 prochains j.'!G23),Tableau_salariés[Jour],DAY('Calendrier 30 prochains j.'!G23))=0,"",COUNTIFS(Tableau_salariés[Mois],MONTH('Calendrier 30 prochains j.'!G23),Tableau_salariés[Jour],DAY('Calendrier 30 prochains j.'!G23)))</f>
        <v/>
      </c>
      <c r="N23" s="51" t="str" cm="1">
        <f t="array" aca="1" ref="N23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j.'!G23))*
(_xlfn.CHOOSECOLS(Tableau_salariés[],COLUMN(Tableau_salariés[[#Headers],[Jour]]))=DAY('Calendrier 30 prochains j.'!G23))
)),"")</f>
        <v/>
      </c>
      <c r="O23" s="4"/>
    </row>
    <row r="24" spans="2:15">
      <c r="G24" s="35">
        <f t="shared" ca="1" si="2"/>
        <v>46186</v>
      </c>
      <c r="H24" s="54">
        <f t="shared" ca="1" si="0"/>
        <v>46186</v>
      </c>
      <c r="I24" s="52">
        <f t="shared" ca="1" si="1"/>
        <v>46186</v>
      </c>
      <c r="J24" s="4" t="str">
        <f t="array" aca="1" ref="J24" ca="1">IFERROR(INDEX(T_vacances[#Data],MATCH(1,('Calendrier 30 prochains j.'!G24&gt;=T_vacances[Date début])*(T_vacances[Date fin]&gt;='Calendrier 30 prochains j.'!G24)*(T_vacances[Zone]="A"),0),4),"")</f>
        <v/>
      </c>
      <c r="K24" s="4" t="str">
        <f t="array" aca="1" ref="K24" ca="1">IFERROR(INDEX(T_vacances[#Data],MATCH(1,('Calendrier 30 prochains j.'!G24&gt;=T_vacances[Date début])*(T_vacances[Date fin]&gt;='Calendrier 30 prochains j.'!G24)*(T_vacances[Zone]="B"),0),4),"")</f>
        <v/>
      </c>
      <c r="L24" s="4" t="str">
        <f t="array" aca="1" ref="L24" ca="1">IFERROR(INDEX(T_vacances[#Data],MATCH(1,('Calendrier 30 prochains j.'!G24&gt;=T_vacances[Date début])*(T_vacances[Date fin]&gt;='Calendrier 30 prochains j.'!G24)*(T_vacances[Zone]="C"),0),4),"")</f>
        <v/>
      </c>
      <c r="M24" s="3">
        <f ca="1">IF(COUNTIFS(Tableau_salariés[Mois],MONTH('Calendrier 30 prochains j.'!G24),Tableau_salariés[Jour],DAY('Calendrier 30 prochains j.'!G24))=0,"",COUNTIFS(Tableau_salariés[Mois],MONTH('Calendrier 30 prochains j.'!G24),Tableau_salariés[Jour],DAY('Calendrier 30 prochains j.'!G24)))</f>
        <v>1</v>
      </c>
      <c r="N24" s="51" t="str" cm="1">
        <f t="array" aca="1" ref="N24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j.'!G24))*
(_xlfn.CHOOSECOLS(Tableau_salariés[],COLUMN(Tableau_salariés[[#Headers],[Jour]]))=DAY('Calendrier 30 prochains j.'!G24))
)),"")</f>
        <v>🎂| CHEN Farah - 70169 |</v>
      </c>
      <c r="O24" s="4"/>
    </row>
    <row r="25" spans="2:15">
      <c r="G25" s="35">
        <f t="shared" ca="1" si="2"/>
        <v>46187</v>
      </c>
      <c r="H25" s="54">
        <f t="shared" ca="1" si="0"/>
        <v>46187</v>
      </c>
      <c r="I25" s="52">
        <f t="shared" ca="1" si="1"/>
        <v>46187</v>
      </c>
      <c r="J25" s="4" t="str">
        <f t="array" aca="1" ref="J25" ca="1">IFERROR(INDEX(T_vacances[#Data],MATCH(1,('Calendrier 30 prochains j.'!G25&gt;=T_vacances[Date début])*(T_vacances[Date fin]&gt;='Calendrier 30 prochains j.'!G25)*(T_vacances[Zone]="A"),0),4),"")</f>
        <v/>
      </c>
      <c r="K25" s="4" t="str">
        <f t="array" aca="1" ref="K25" ca="1">IFERROR(INDEX(T_vacances[#Data],MATCH(1,('Calendrier 30 prochains j.'!G25&gt;=T_vacances[Date début])*(T_vacances[Date fin]&gt;='Calendrier 30 prochains j.'!G25)*(T_vacances[Zone]="B"),0),4),"")</f>
        <v/>
      </c>
      <c r="L25" s="4" t="str">
        <f t="array" aca="1" ref="L25" ca="1">IFERROR(INDEX(T_vacances[#Data],MATCH(1,('Calendrier 30 prochains j.'!G25&gt;=T_vacances[Date début])*(T_vacances[Date fin]&gt;='Calendrier 30 prochains j.'!G25)*(T_vacances[Zone]="C"),0),4),"")</f>
        <v/>
      </c>
      <c r="M25" s="3" t="str">
        <f ca="1">IF(COUNTIFS(Tableau_salariés[Mois],MONTH('Calendrier 30 prochains j.'!G25),Tableau_salariés[Jour],DAY('Calendrier 30 prochains j.'!G25))=0,"",COUNTIFS(Tableau_salariés[Mois],MONTH('Calendrier 30 prochains j.'!G25),Tableau_salariés[Jour],DAY('Calendrier 30 prochains j.'!G25)))</f>
        <v/>
      </c>
      <c r="N25" s="51" t="str" cm="1">
        <f t="array" aca="1" ref="N25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j.'!G25))*
(_xlfn.CHOOSECOLS(Tableau_salariés[],COLUMN(Tableau_salariés[[#Headers],[Jour]]))=DAY('Calendrier 30 prochains j.'!G25))
)),"")</f>
        <v/>
      </c>
      <c r="O25" s="4"/>
    </row>
    <row r="26" spans="2:15">
      <c r="G26" s="35">
        <f t="shared" ca="1" si="2"/>
        <v>46188</v>
      </c>
      <c r="H26" s="54">
        <f t="shared" ca="1" si="0"/>
        <v>46188</v>
      </c>
      <c r="I26" s="52">
        <f t="shared" ca="1" si="1"/>
        <v>46188</v>
      </c>
      <c r="J26" s="4" t="str">
        <f t="array" aca="1" ref="J26" ca="1">IFERROR(INDEX(T_vacances[#Data],MATCH(1,('Calendrier 30 prochains j.'!G26&gt;=T_vacances[Date début])*(T_vacances[Date fin]&gt;='Calendrier 30 prochains j.'!G26)*(T_vacances[Zone]="A"),0),4),"")</f>
        <v/>
      </c>
      <c r="K26" s="4" t="str">
        <f t="array" aca="1" ref="K26" ca="1">IFERROR(INDEX(T_vacances[#Data],MATCH(1,('Calendrier 30 prochains j.'!G26&gt;=T_vacances[Date début])*(T_vacances[Date fin]&gt;='Calendrier 30 prochains j.'!G26)*(T_vacances[Zone]="B"),0),4),"")</f>
        <v/>
      </c>
      <c r="L26" s="4" t="str">
        <f t="array" aca="1" ref="L26" ca="1">IFERROR(INDEX(T_vacances[#Data],MATCH(1,('Calendrier 30 prochains j.'!G26&gt;=T_vacances[Date début])*(T_vacances[Date fin]&gt;='Calendrier 30 prochains j.'!G26)*(T_vacances[Zone]="C"),0),4),"")</f>
        <v/>
      </c>
      <c r="M26" s="3">
        <f ca="1">IF(COUNTIFS(Tableau_salariés[Mois],MONTH('Calendrier 30 prochains j.'!G26),Tableau_salariés[Jour],DAY('Calendrier 30 prochains j.'!G26))=0,"",COUNTIFS(Tableau_salariés[Mois],MONTH('Calendrier 30 prochains j.'!G26),Tableau_salariés[Jour],DAY('Calendrier 30 prochains j.'!G26)))</f>
        <v>1</v>
      </c>
      <c r="N26" s="51" t="str" cm="1">
        <f t="array" aca="1" ref="N26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j.'!G26))*
(_xlfn.CHOOSECOLS(Tableau_salariés[],COLUMN(Tableau_salariés[[#Headers],[Jour]]))=DAY('Calendrier 30 prochains j.'!G26))
)),"")</f>
        <v>🎂| ZEGHDAOUI Sylvain - 10001 |</v>
      </c>
      <c r="O26" s="4"/>
    </row>
    <row r="27" spans="2:15">
      <c r="B27" s="2"/>
      <c r="D27" s="37"/>
      <c r="G27" s="35">
        <f t="shared" ca="1" si="2"/>
        <v>46189</v>
      </c>
      <c r="H27" s="54">
        <f t="shared" ca="1" si="0"/>
        <v>46189</v>
      </c>
      <c r="I27" s="52">
        <f t="shared" ca="1" si="1"/>
        <v>46189</v>
      </c>
      <c r="J27" s="4" t="str">
        <f t="array" aca="1" ref="J27" ca="1">IFERROR(INDEX(T_vacances[#Data],MATCH(1,('Calendrier 30 prochains j.'!G27&gt;=T_vacances[Date début])*(T_vacances[Date fin]&gt;='Calendrier 30 prochains j.'!G27)*(T_vacances[Zone]="A"),0),4),"")</f>
        <v/>
      </c>
      <c r="K27" s="4" t="str">
        <f t="array" aca="1" ref="K27" ca="1">IFERROR(INDEX(T_vacances[#Data],MATCH(1,('Calendrier 30 prochains j.'!G27&gt;=T_vacances[Date début])*(T_vacances[Date fin]&gt;='Calendrier 30 prochains j.'!G27)*(T_vacances[Zone]="B"),0),4),"")</f>
        <v/>
      </c>
      <c r="L27" s="4" t="str">
        <f t="array" aca="1" ref="L27" ca="1">IFERROR(INDEX(T_vacances[#Data],MATCH(1,('Calendrier 30 prochains j.'!G27&gt;=T_vacances[Date début])*(T_vacances[Date fin]&gt;='Calendrier 30 prochains j.'!G27)*(T_vacances[Zone]="C"),0),4),"")</f>
        <v/>
      </c>
      <c r="M27" s="3">
        <f ca="1">IF(COUNTIFS(Tableau_salariés[Mois],MONTH('Calendrier 30 prochains j.'!G27),Tableau_salariés[Jour],DAY('Calendrier 30 prochains j.'!G27))=0,"",COUNTIFS(Tableau_salariés[Mois],MONTH('Calendrier 30 prochains j.'!G27),Tableau_salariés[Jour],DAY('Calendrier 30 prochains j.'!G27)))</f>
        <v>1</v>
      </c>
      <c r="N27" s="51" t="str" cm="1">
        <f t="array" aca="1" ref="N27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j.'!G27))*
(_xlfn.CHOOSECOLS(Tableau_salariés[],COLUMN(Tableau_salariés[[#Headers],[Jour]]))=DAY('Calendrier 30 prochains j.'!G27))
)),"")</f>
        <v>🎂| LEHAUT Matthieu - 70546 |</v>
      </c>
      <c r="O27" s="4"/>
    </row>
    <row r="28" spans="2:15">
      <c r="D28" s="2"/>
      <c r="E28" s="9"/>
      <c r="G28" s="35">
        <f t="shared" ca="1" si="2"/>
        <v>46190</v>
      </c>
      <c r="H28" s="54">
        <f t="shared" ca="1" si="0"/>
        <v>46190</v>
      </c>
      <c r="I28" s="52">
        <f t="shared" ca="1" si="1"/>
        <v>46190</v>
      </c>
      <c r="J28" s="4" t="str">
        <f t="array" aca="1" ref="J28" ca="1">IFERROR(INDEX(T_vacances[#Data],MATCH(1,('Calendrier 30 prochains j.'!G28&gt;=T_vacances[Date début])*(T_vacances[Date fin]&gt;='Calendrier 30 prochains j.'!G28)*(T_vacances[Zone]="A"),0),4),"")</f>
        <v/>
      </c>
      <c r="K28" s="4" t="str">
        <f t="array" aca="1" ref="K28" ca="1">IFERROR(INDEX(T_vacances[#Data],MATCH(1,('Calendrier 30 prochains j.'!G28&gt;=T_vacances[Date début])*(T_vacances[Date fin]&gt;='Calendrier 30 prochains j.'!G28)*(T_vacances[Zone]="B"),0),4),"")</f>
        <v/>
      </c>
      <c r="L28" s="4" t="str">
        <f t="array" aca="1" ref="L28" ca="1">IFERROR(INDEX(T_vacances[#Data],MATCH(1,('Calendrier 30 prochains j.'!G28&gt;=T_vacances[Date début])*(T_vacances[Date fin]&gt;='Calendrier 30 prochains j.'!G28)*(T_vacances[Zone]="C"),0),4),"")</f>
        <v/>
      </c>
      <c r="M28" s="3">
        <f ca="1">IF(COUNTIFS(Tableau_salariés[Mois],MONTH('Calendrier 30 prochains j.'!G28),Tableau_salariés[Jour],DAY('Calendrier 30 prochains j.'!G28))=0,"",COUNTIFS(Tableau_salariés[Mois],MONTH('Calendrier 30 prochains j.'!G28),Tableau_salariés[Jour],DAY('Calendrier 30 prochains j.'!G28)))</f>
        <v>1</v>
      </c>
      <c r="N28" s="51" t="str" cm="1">
        <f t="array" aca="1" ref="N28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j.'!G28))*
(_xlfn.CHOOSECOLS(Tableau_salariés[],COLUMN(Tableau_salariés[[#Headers],[Jour]]))=DAY('Calendrier 30 prochains j.'!G28))
)),"")</f>
        <v>🎂| VIRLOUVET Adrien - 70776 |</v>
      </c>
      <c r="O28" s="4"/>
    </row>
    <row r="29" spans="2:15">
      <c r="B29" s="32"/>
      <c r="D29" s="2"/>
      <c r="E29" s="9"/>
      <c r="G29" s="35">
        <f t="shared" ca="1" si="2"/>
        <v>46191</v>
      </c>
      <c r="H29" s="54">
        <f t="shared" ca="1" si="0"/>
        <v>46191</v>
      </c>
      <c r="I29" s="52">
        <f t="shared" ca="1" si="1"/>
        <v>46191</v>
      </c>
      <c r="J29" s="4" t="str">
        <f t="array" aca="1" ref="J29" ca="1">IFERROR(INDEX(T_vacances[#Data],MATCH(1,('Calendrier 30 prochains j.'!G29&gt;=T_vacances[Date début])*(T_vacances[Date fin]&gt;='Calendrier 30 prochains j.'!G29)*(T_vacances[Zone]="A"),0),4),"")</f>
        <v/>
      </c>
      <c r="K29" s="4" t="str">
        <f t="array" aca="1" ref="K29" ca="1">IFERROR(INDEX(T_vacances[#Data],MATCH(1,('Calendrier 30 prochains j.'!G29&gt;=T_vacances[Date début])*(T_vacances[Date fin]&gt;='Calendrier 30 prochains j.'!G29)*(T_vacances[Zone]="B"),0),4),"")</f>
        <v/>
      </c>
      <c r="L29" s="4" t="str">
        <f t="array" aca="1" ref="L29" ca="1">IFERROR(INDEX(T_vacances[#Data],MATCH(1,('Calendrier 30 prochains j.'!G29&gt;=T_vacances[Date début])*(T_vacances[Date fin]&gt;='Calendrier 30 prochains j.'!G29)*(T_vacances[Zone]="C"),0),4),"")</f>
        <v/>
      </c>
      <c r="M29" s="3" t="str">
        <f ca="1">IF(COUNTIFS(Tableau_salariés[Mois],MONTH('Calendrier 30 prochains j.'!G29),Tableau_salariés[Jour],DAY('Calendrier 30 prochains j.'!G29))=0,"",COUNTIFS(Tableau_salariés[Mois],MONTH('Calendrier 30 prochains j.'!G29),Tableau_salariés[Jour],DAY('Calendrier 30 prochains j.'!G29)))</f>
        <v/>
      </c>
      <c r="N29" s="51" t="str" cm="1">
        <f t="array" aca="1" ref="N29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j.'!G29))*
(_xlfn.CHOOSECOLS(Tableau_salariés[],COLUMN(Tableau_salariés[[#Headers],[Jour]]))=DAY('Calendrier 30 prochains j.'!G29))
)),"")</f>
        <v/>
      </c>
      <c r="O29" s="4"/>
    </row>
    <row r="30" spans="2:15">
      <c r="D30" s="10"/>
      <c r="E30" s="9"/>
      <c r="G30" s="35">
        <f t="shared" ca="1" si="2"/>
        <v>46192</v>
      </c>
      <c r="H30" s="54">
        <f t="shared" ca="1" si="0"/>
        <v>46192</v>
      </c>
      <c r="I30" s="52">
        <f t="shared" ca="1" si="1"/>
        <v>46192</v>
      </c>
      <c r="J30" s="4" t="str">
        <f t="array" aca="1" ref="J30" ca="1">IFERROR(INDEX(T_vacances[#Data],MATCH(1,('Calendrier 30 prochains j.'!G30&gt;=T_vacances[Date début])*(T_vacances[Date fin]&gt;='Calendrier 30 prochains j.'!G30)*(T_vacances[Zone]="A"),0),4),"")</f>
        <v/>
      </c>
      <c r="K30" s="4" t="str">
        <f t="array" aca="1" ref="K30" ca="1">IFERROR(INDEX(T_vacances[#Data],MATCH(1,('Calendrier 30 prochains j.'!G30&gt;=T_vacances[Date début])*(T_vacances[Date fin]&gt;='Calendrier 30 prochains j.'!G30)*(T_vacances[Zone]="B"),0),4),"")</f>
        <v/>
      </c>
      <c r="L30" s="4" t="str">
        <f t="array" aca="1" ref="L30" ca="1">IFERROR(INDEX(T_vacances[#Data],MATCH(1,('Calendrier 30 prochains j.'!G30&gt;=T_vacances[Date début])*(T_vacances[Date fin]&gt;='Calendrier 30 prochains j.'!G30)*(T_vacances[Zone]="C"),0),4),"")</f>
        <v/>
      </c>
      <c r="M30" s="3">
        <f ca="1">IF(COUNTIFS(Tableau_salariés[Mois],MONTH('Calendrier 30 prochains j.'!G30),Tableau_salariés[Jour],DAY('Calendrier 30 prochains j.'!G30))=0,"",COUNTIFS(Tableau_salariés[Mois],MONTH('Calendrier 30 prochains j.'!G30),Tableau_salariés[Jour],DAY('Calendrier 30 prochains j.'!G30)))</f>
        <v>1</v>
      </c>
      <c r="N30" s="51" t="str" cm="1">
        <f t="array" aca="1" ref="N30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j.'!G30))*
(_xlfn.CHOOSECOLS(Tableau_salariés[],COLUMN(Tableau_salariés[[#Headers],[Jour]]))=DAY('Calendrier 30 prochains j.'!G30))
)),"")</f>
        <v>🎂| DACRUZ Celine - 70044 |</v>
      </c>
      <c r="O30" s="4"/>
    </row>
    <row r="31" spans="2:15">
      <c r="B31" s="32"/>
      <c r="D31" s="10"/>
      <c r="E31" s="9"/>
      <c r="G31" s="35">
        <f t="shared" ca="1" si="2"/>
        <v>46193</v>
      </c>
      <c r="H31" s="54">
        <f t="shared" ca="1" si="0"/>
        <v>46193</v>
      </c>
      <c r="I31" s="52">
        <f t="shared" ca="1" si="1"/>
        <v>46193</v>
      </c>
      <c r="J31" s="4" t="str">
        <f t="array" aca="1" ref="J31" ca="1">IFERROR(INDEX(T_vacances[#Data],MATCH(1,('Calendrier 30 prochains j.'!G31&gt;=T_vacances[Date début])*(T_vacances[Date fin]&gt;='Calendrier 30 prochains j.'!G31)*(T_vacances[Zone]="A"),0),4),"")</f>
        <v/>
      </c>
      <c r="K31" s="4" t="str">
        <f t="array" aca="1" ref="K31" ca="1">IFERROR(INDEX(T_vacances[#Data],MATCH(1,('Calendrier 30 prochains j.'!G31&gt;=T_vacances[Date début])*(T_vacances[Date fin]&gt;='Calendrier 30 prochains j.'!G31)*(T_vacances[Zone]="B"),0),4),"")</f>
        <v/>
      </c>
      <c r="L31" s="4" t="str">
        <f t="array" aca="1" ref="L31" ca="1">IFERROR(INDEX(T_vacances[#Data],MATCH(1,('Calendrier 30 prochains j.'!G31&gt;=T_vacances[Date début])*(T_vacances[Date fin]&gt;='Calendrier 30 prochains j.'!G31)*(T_vacances[Zone]="C"),0),4),"")</f>
        <v/>
      </c>
      <c r="M31" s="3">
        <f ca="1">IF(COUNTIFS(Tableau_salariés[Mois],MONTH('Calendrier 30 prochains j.'!G31),Tableau_salariés[Jour],DAY('Calendrier 30 prochains j.'!G31))=0,"",COUNTIFS(Tableau_salariés[Mois],MONTH('Calendrier 30 prochains j.'!G31),Tableau_salariés[Jour],DAY('Calendrier 30 prochains j.'!G31)))</f>
        <v>3</v>
      </c>
      <c r="N31" s="51" t="str" cm="1">
        <f t="array" aca="1" ref="N31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j.'!G31))*
(_xlfn.CHOOSECOLS(Tableau_salariés[],COLUMN(Tableau_salariés[[#Headers],[Jour]]))=DAY('Calendrier 30 prochains j.'!G31))
)),"")</f>
        <v>🎂| CATHY Pizzi - 70111 || EYNARD Chao - 70095 || RAKOTONIRINA Celine - 70624 |</v>
      </c>
      <c r="O31" s="4"/>
    </row>
    <row r="32" spans="2:15">
      <c r="B32" s="10"/>
      <c r="D32" s="10"/>
      <c r="E32" s="9"/>
      <c r="G32" s="35">
        <f t="shared" ca="1" si="2"/>
        <v>46194</v>
      </c>
      <c r="H32" s="54">
        <f t="shared" ca="1" si="0"/>
        <v>46194</v>
      </c>
      <c r="I32" s="52">
        <f t="shared" ca="1" si="1"/>
        <v>46194</v>
      </c>
      <c r="J32" s="4" t="str">
        <f t="array" aca="1" ref="J32" ca="1">IFERROR(INDEX(T_vacances[#Data],MATCH(1,('Calendrier 30 prochains j.'!G32&gt;=T_vacances[Date début])*(T_vacances[Date fin]&gt;='Calendrier 30 prochains j.'!G32)*(T_vacances[Zone]="A"),0),4),"")</f>
        <v/>
      </c>
      <c r="K32" s="4" t="str">
        <f t="array" aca="1" ref="K32" ca="1">IFERROR(INDEX(T_vacances[#Data],MATCH(1,('Calendrier 30 prochains j.'!G32&gt;=T_vacances[Date début])*(T_vacances[Date fin]&gt;='Calendrier 30 prochains j.'!G32)*(T_vacances[Zone]="B"),0),4),"")</f>
        <v/>
      </c>
      <c r="L32" s="4" t="str">
        <f t="array" aca="1" ref="L32" ca="1">IFERROR(INDEX(T_vacances[#Data],MATCH(1,('Calendrier 30 prochains j.'!G32&gt;=T_vacances[Date début])*(T_vacances[Date fin]&gt;='Calendrier 30 prochains j.'!G32)*(T_vacances[Zone]="C"),0),4),"")</f>
        <v/>
      </c>
      <c r="M32" s="3">
        <f ca="1">IF(COUNTIFS(Tableau_salariés[Mois],MONTH('Calendrier 30 prochains j.'!G32),Tableau_salariés[Jour],DAY('Calendrier 30 prochains j.'!G32))=0,"",COUNTIFS(Tableau_salariés[Mois],MONTH('Calendrier 30 prochains j.'!G32),Tableau_salariés[Jour],DAY('Calendrier 30 prochains j.'!G32)))</f>
        <v>2</v>
      </c>
      <c r="N32" s="51" t="str" cm="1">
        <f t="array" aca="1" ref="N32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j.'!G32))*
(_xlfn.CHOOSECOLS(Tableau_salariés[],COLUMN(Tableau_salariés[[#Headers],[Jour]]))=DAY('Calendrier 30 prochains j.'!G32))
)),"")</f>
        <v>🎂| VERROU Emile - 70611 || DUISIT Patricia - 70278 |</v>
      </c>
      <c r="O32" s="4"/>
    </row>
    <row r="33" spans="2:15">
      <c r="D33" s="10"/>
      <c r="E33" s="9"/>
      <c r="G33" s="35">
        <f t="shared" ca="1" si="2"/>
        <v>46195</v>
      </c>
      <c r="H33" s="54">
        <f t="shared" ca="1" si="0"/>
        <v>46195</v>
      </c>
      <c r="I33" s="52">
        <f t="shared" ca="1" si="1"/>
        <v>46195</v>
      </c>
      <c r="J33" s="4" t="str">
        <f t="array" aca="1" ref="J33" ca="1">IFERROR(INDEX(T_vacances[#Data],MATCH(1,('Calendrier 30 prochains j.'!G33&gt;=T_vacances[Date début])*(T_vacances[Date fin]&gt;='Calendrier 30 prochains j.'!G33)*(T_vacances[Zone]="A"),0),4),"")</f>
        <v/>
      </c>
      <c r="K33" s="4" t="str">
        <f t="array" aca="1" ref="K33" ca="1">IFERROR(INDEX(T_vacances[#Data],MATCH(1,('Calendrier 30 prochains j.'!G33&gt;=T_vacances[Date début])*(T_vacances[Date fin]&gt;='Calendrier 30 prochains j.'!G33)*(T_vacances[Zone]="B"),0),4),"")</f>
        <v/>
      </c>
      <c r="L33" s="4" t="str">
        <f t="array" aca="1" ref="L33" ca="1">IFERROR(INDEX(T_vacances[#Data],MATCH(1,('Calendrier 30 prochains j.'!G33&gt;=T_vacances[Date début])*(T_vacances[Date fin]&gt;='Calendrier 30 prochains j.'!G33)*(T_vacances[Zone]="C"),0),4),"")</f>
        <v/>
      </c>
      <c r="M33" s="3">
        <f ca="1">IF(COUNTIFS(Tableau_salariés[Mois],MONTH('Calendrier 30 prochains j.'!G33),Tableau_salariés[Jour],DAY('Calendrier 30 prochains j.'!G33))=0,"",COUNTIFS(Tableau_salariés[Mois],MONTH('Calendrier 30 prochains j.'!G33),Tableau_salariés[Jour],DAY('Calendrier 30 prochains j.'!G33)))</f>
        <v>3</v>
      </c>
      <c r="N33" s="51" t="str" cm="1">
        <f t="array" aca="1" ref="N33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j.'!G33))*
(_xlfn.CHOOSECOLS(Tableau_salariés[],COLUMN(Tableau_salariés[[#Headers],[Jour]]))=DAY('Calendrier 30 prochains j.'!G33))
)),"")</f>
        <v>🎂| DURAND Marc - 70516 || RAMEY Loic - 70372 || WYSS Mohamed - 70402 |</v>
      </c>
      <c r="O33" s="4"/>
    </row>
    <row r="34" spans="2:15">
      <c r="B34" s="6"/>
      <c r="D34" s="10"/>
      <c r="E34" s="9"/>
      <c r="G34" s="35">
        <f t="shared" ca="1" si="2"/>
        <v>46196</v>
      </c>
      <c r="H34" s="54">
        <f t="shared" ca="1" si="0"/>
        <v>46196</v>
      </c>
      <c r="I34" s="52">
        <f t="shared" ca="1" si="1"/>
        <v>46196</v>
      </c>
      <c r="J34" s="4" t="str">
        <f t="array" aca="1" ref="J34" ca="1">IFERROR(INDEX(T_vacances[#Data],MATCH(1,('Calendrier 30 prochains j.'!G34&gt;=T_vacances[Date début])*(T_vacances[Date fin]&gt;='Calendrier 30 prochains j.'!G34)*(T_vacances[Zone]="A"),0),4),"")</f>
        <v/>
      </c>
      <c r="K34" s="4" t="str">
        <f t="array" aca="1" ref="K34" ca="1">IFERROR(INDEX(T_vacances[#Data],MATCH(1,('Calendrier 30 prochains j.'!G34&gt;=T_vacances[Date début])*(T_vacances[Date fin]&gt;='Calendrier 30 prochains j.'!G34)*(T_vacances[Zone]="B"),0),4),"")</f>
        <v/>
      </c>
      <c r="L34" s="4" t="str">
        <f t="array" aca="1" ref="L34" ca="1">IFERROR(INDEX(T_vacances[#Data],MATCH(1,('Calendrier 30 prochains j.'!G34&gt;=T_vacances[Date début])*(T_vacances[Date fin]&gt;='Calendrier 30 prochains j.'!G34)*(T_vacances[Zone]="C"),0),4),"")</f>
        <v/>
      </c>
      <c r="M34" s="3" t="str">
        <f ca="1">IF(COUNTIFS(Tableau_salariés[Mois],MONTH('Calendrier 30 prochains j.'!G34),Tableau_salariés[Jour],DAY('Calendrier 30 prochains j.'!G34))=0,"",COUNTIFS(Tableau_salariés[Mois],MONTH('Calendrier 30 prochains j.'!G34),Tableau_salariés[Jour],DAY('Calendrier 30 prochains j.'!G34)))</f>
        <v/>
      </c>
      <c r="N34" s="51" t="str" cm="1">
        <f t="array" aca="1" ref="N34" ca="1">IFERROR("🎂"&amp;_xlfn.CONCAT(_xlfn._xlws.FILTER(
_xlfn.CHOOSECOLS(Tableau_salariés[],COLUMN(Tableau_salariés[[#Headers],[Nom Prénom Matricule]])),
(_xlfn.CHOOSECOLS(Tableau_salariés[],COLUMN(Tableau_salariés[[#Headers],[Matricule]]))&lt;&gt;"")*
(_xlfn.CHOOSECOLS(Tableau_salariés[],COLUMN(Tableau_salariés[[#Headers],[Mois]]))=MONTH('Calendrier 30 prochains j.'!G34))*
(_xlfn.CHOOSECOLS(Tableau_salariés[],COLUMN(Tableau_salariés[[#Headers],[Jour]]))=DAY('Calendrier 30 prochains j.'!G34))
)),"")</f>
        <v/>
      </c>
      <c r="O34" s="4"/>
    </row>
    <row r="35" spans="2:15">
      <c r="D35" s="10"/>
      <c r="E35" s="9"/>
      <c r="G35" s="11"/>
      <c r="H35" s="4"/>
      <c r="I35" s="4"/>
      <c r="J35" s="4"/>
      <c r="K35" s="4"/>
      <c r="L35" s="4"/>
      <c r="M35" s="88"/>
      <c r="N35" s="88"/>
      <c r="O35" s="4"/>
    </row>
    <row r="36" spans="2:15">
      <c r="E36" s="9"/>
      <c r="M36" s="88"/>
      <c r="N36" s="88"/>
    </row>
    <row r="37" spans="2:15">
      <c r="E37" s="9"/>
      <c r="M37" s="87"/>
      <c r="N37" s="87"/>
    </row>
    <row r="39" spans="2:15">
      <c r="D39" s="10"/>
      <c r="E39" s="3"/>
    </row>
    <row r="40" spans="2:15">
      <c r="D40" s="10"/>
      <c r="O40" s="16"/>
    </row>
    <row r="41" spans="2:15">
      <c r="B41" s="10"/>
      <c r="D41" s="10"/>
      <c r="M41"/>
      <c r="N41"/>
      <c r="O41" s="16"/>
    </row>
    <row r="42" spans="2:15">
      <c r="B42" s="10"/>
      <c r="D42" s="10"/>
      <c r="O42" s="26"/>
    </row>
    <row r="43" spans="2:15">
      <c r="B43" s="10"/>
      <c r="D43" s="2"/>
    </row>
    <row r="44" spans="2:15">
      <c r="B44" s="10"/>
      <c r="D44" s="10"/>
    </row>
    <row r="45" spans="2:15">
      <c r="B45" s="10"/>
      <c r="D45" s="10"/>
    </row>
    <row r="46" spans="2:15">
      <c r="B46" s="10"/>
      <c r="D46" s="10"/>
    </row>
    <row r="47" spans="2:15">
      <c r="B47" s="10"/>
    </row>
  </sheetData>
  <mergeCells count="4">
    <mergeCell ref="M37:N37"/>
    <mergeCell ref="M36:N36"/>
    <mergeCell ref="M35:N35"/>
    <mergeCell ref="G1:O1"/>
  </mergeCells>
  <conditionalFormatting sqref="G4:N34">
    <cfRule type="expression" dxfId="49" priority="1">
      <formula>$G4=TODAY()</formula>
    </cfRule>
    <cfRule type="expression" dxfId="47" priority="40">
      <formula>OR(WEEKDAY($G4)=7,WEEKDAY($G4)=1)</formula>
    </cfRule>
    <cfRule type="expression" dxfId="46" priority="41">
      <formula>$G4&lt;&gt;""</formula>
    </cfRule>
  </conditionalFormatting>
  <conditionalFormatting sqref="G4:O34">
    <cfRule type="cellIs" dxfId="45" priority="4" operator="equal">
      <formula>"C"</formula>
    </cfRule>
    <cfRule type="cellIs" dxfId="44" priority="5" operator="equal">
      <formula>"B"</formula>
    </cfRule>
    <cfRule type="cellIs" dxfId="43" priority="6" operator="equal">
      <formula>"A"</formula>
    </cfRule>
  </conditionalFormatting>
  <conditionalFormatting sqref="M4:M34">
    <cfRule type="cellIs" dxfId="42" priority="2" operator="greaterThan">
      <formula>0</formula>
    </cfRule>
  </conditionalFormatting>
  <conditionalFormatting sqref="N4:N34">
    <cfRule type="notContainsBlanks" dxfId="41" priority="39">
      <formula>LEN(TRIM(N4))&gt;0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D9962A6-F00B-4215-AE65-32DD08DA40DA}">
            <xm:f>$G4=VLOOKUP($G4,Paramètres!$D$3:$D$200,1,FALSE)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G4:N34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2F1D-E446-4BE0-B9D2-86C4930494B8}">
  <sheetPr codeName="Feuil9">
    <tabColor theme="4"/>
  </sheetPr>
  <dimension ref="A1:CK47"/>
  <sheetViews>
    <sheetView showGridLines="0" zoomScaleNormal="100" workbookViewId="0">
      <pane xSplit="5" topLeftCell="F1" activePane="topRight" state="frozen"/>
      <selection pane="topRight"/>
    </sheetView>
  </sheetViews>
  <sheetFormatPr baseColWidth="10" defaultColWidth="10.85546875" defaultRowHeight="15"/>
  <cols>
    <col min="1" max="1" width="2.42578125" customWidth="1"/>
    <col min="2" max="2" width="5.140625" customWidth="1"/>
    <col min="3" max="3" width="1" customWidth="1"/>
    <col min="4" max="4" width="37.5703125" customWidth="1"/>
    <col min="5" max="6" width="2.42578125" customWidth="1"/>
    <col min="7" max="7" width="5.42578125" customWidth="1"/>
    <col min="8" max="8" width="3.85546875" customWidth="1"/>
    <col min="9" max="11" width="0.85546875" customWidth="1"/>
    <col min="12" max="12" width="2.42578125" style="3" customWidth="1"/>
    <col min="13" max="13" width="1.42578125" customWidth="1"/>
    <col min="14" max="14" width="5.42578125" customWidth="1"/>
    <col min="15" max="15" width="3.85546875" customWidth="1"/>
    <col min="16" max="18" width="0.85546875" customWidth="1"/>
    <col min="19" max="19" width="2.42578125" style="3" customWidth="1"/>
    <col min="20" max="20" width="1.42578125" customWidth="1"/>
    <col min="21" max="21" width="5.42578125" customWidth="1"/>
    <col min="22" max="22" width="3.85546875" customWidth="1"/>
    <col min="23" max="25" width="0.85546875" customWidth="1"/>
    <col min="26" max="26" width="2.42578125" style="3" customWidth="1"/>
    <col min="27" max="27" width="1.42578125" customWidth="1"/>
    <col min="28" max="28" width="5.42578125" customWidth="1" collapsed="1"/>
    <col min="29" max="29" width="3.85546875" customWidth="1"/>
    <col min="30" max="32" width="0.85546875" customWidth="1"/>
    <col min="33" max="33" width="2.42578125" style="3" customWidth="1"/>
    <col min="34" max="34" width="1.42578125" customWidth="1" collapsed="1"/>
    <col min="35" max="35" width="5.42578125" customWidth="1"/>
    <col min="36" max="36" width="3.85546875" customWidth="1"/>
    <col min="37" max="39" width="0.85546875" customWidth="1"/>
    <col min="40" max="40" width="2.42578125" style="3" customWidth="1"/>
    <col min="41" max="41" width="1.42578125" customWidth="1"/>
    <col min="42" max="42" width="5.42578125" customWidth="1"/>
    <col min="43" max="43" width="3.85546875" customWidth="1"/>
    <col min="44" max="46" width="0.85546875" customWidth="1"/>
    <col min="47" max="47" width="2.42578125" style="3" customWidth="1"/>
    <col min="48" max="48" width="1.42578125" customWidth="1"/>
    <col min="49" max="49" width="5.42578125" customWidth="1"/>
    <col min="50" max="50" width="3.85546875" customWidth="1"/>
    <col min="51" max="53" width="0.85546875" customWidth="1"/>
    <col min="54" max="54" width="2.42578125" style="3" customWidth="1"/>
    <col min="55" max="55" width="1.42578125" customWidth="1"/>
    <col min="56" max="56" width="5.42578125" customWidth="1"/>
    <col min="57" max="57" width="3.85546875" customWidth="1"/>
    <col min="58" max="60" width="0.85546875" customWidth="1"/>
    <col min="61" max="61" width="2.42578125" style="3" customWidth="1"/>
    <col min="62" max="62" width="1.42578125" customWidth="1"/>
    <col min="63" max="63" width="5.42578125" customWidth="1"/>
    <col min="64" max="64" width="3.85546875" customWidth="1"/>
    <col min="65" max="67" width="0.85546875" customWidth="1"/>
    <col min="68" max="68" width="2.42578125" style="3" customWidth="1"/>
    <col min="69" max="69" width="1.42578125" customWidth="1"/>
    <col min="70" max="70" width="5.42578125" customWidth="1"/>
    <col min="71" max="71" width="3.85546875" customWidth="1"/>
    <col min="72" max="74" width="0.85546875" customWidth="1"/>
    <col min="75" max="75" width="2.42578125" style="3" customWidth="1"/>
    <col min="76" max="76" width="1.42578125" customWidth="1"/>
    <col min="77" max="77" width="5.42578125" customWidth="1"/>
    <col min="78" max="78" width="3.85546875" customWidth="1"/>
    <col min="79" max="81" width="0.85546875" customWidth="1"/>
    <col min="82" max="82" width="2.42578125" style="3" customWidth="1"/>
    <col min="83" max="83" width="1.42578125" customWidth="1"/>
    <col min="84" max="84" width="5.42578125" customWidth="1"/>
    <col min="85" max="85" width="3.85546875" customWidth="1"/>
    <col min="86" max="88" width="0.85546875" customWidth="1"/>
    <col min="89" max="89" width="2.42578125" style="3" customWidth="1"/>
  </cols>
  <sheetData>
    <row r="1" spans="1:89" ht="18.75">
      <c r="A1" s="1"/>
      <c r="G1" s="92">
        <f ca="1">YEAR(TODAY())</f>
        <v>2026</v>
      </c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</row>
    <row r="2" spans="1:89" ht="12" customHeight="1">
      <c r="G2" s="4"/>
      <c r="H2" s="4"/>
      <c r="I2" s="4"/>
      <c r="J2" s="4"/>
      <c r="K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AA2" s="4"/>
      <c r="AB2" s="4"/>
      <c r="AC2" s="4"/>
      <c r="AD2" s="4"/>
      <c r="AE2" s="4"/>
      <c r="AF2" s="4"/>
      <c r="AH2" s="4"/>
      <c r="AI2" s="4"/>
      <c r="AJ2" s="4"/>
      <c r="AK2" s="4"/>
      <c r="AL2" s="4"/>
      <c r="AM2" s="4"/>
      <c r="AO2" s="4"/>
      <c r="AP2" s="4"/>
      <c r="AQ2" s="4"/>
      <c r="AR2" s="4"/>
      <c r="AS2" s="4"/>
      <c r="AT2" s="4"/>
      <c r="AV2" s="4"/>
      <c r="AW2" s="4"/>
      <c r="AX2" s="4"/>
      <c r="AY2" s="4"/>
      <c r="AZ2" s="4"/>
      <c r="BA2" s="4"/>
      <c r="BC2" s="4"/>
      <c r="BD2" s="4"/>
      <c r="BE2" s="4"/>
      <c r="BF2" s="4"/>
      <c r="BG2" s="4"/>
      <c r="BH2" s="4"/>
      <c r="BJ2" s="4"/>
      <c r="BK2" s="4"/>
      <c r="BL2" s="4"/>
      <c r="BM2" s="4"/>
      <c r="BN2" s="4"/>
      <c r="BO2" s="4"/>
      <c r="BQ2" s="4"/>
      <c r="BR2" s="4"/>
      <c r="BS2" s="4"/>
      <c r="BT2" s="4"/>
      <c r="BU2" s="4"/>
      <c r="BV2" s="4"/>
      <c r="BX2" s="4"/>
      <c r="BY2" s="4"/>
      <c r="BZ2" s="4"/>
      <c r="CA2" s="4"/>
      <c r="CB2" s="4"/>
      <c r="CC2" s="4"/>
      <c r="CE2" s="4"/>
      <c r="CF2" s="4"/>
      <c r="CG2" s="4"/>
      <c r="CH2" s="4"/>
      <c r="CI2" s="4"/>
      <c r="CJ2" s="4"/>
    </row>
    <row r="3" spans="1:89">
      <c r="G3" s="90">
        <f ca="1">G4</f>
        <v>46023</v>
      </c>
      <c r="H3" s="90"/>
      <c r="I3" s="90"/>
      <c r="J3" s="90"/>
      <c r="K3" s="90"/>
      <c r="L3" s="90"/>
      <c r="M3" s="6"/>
      <c r="N3" s="90">
        <f ca="1">N4</f>
        <v>46054</v>
      </c>
      <c r="O3" s="90"/>
      <c r="P3" s="90"/>
      <c r="Q3" s="90"/>
      <c r="R3" s="90"/>
      <c r="S3" s="90"/>
      <c r="T3" s="6"/>
      <c r="U3" s="90">
        <f ca="1">U4</f>
        <v>46082</v>
      </c>
      <c r="V3" s="90"/>
      <c r="W3" s="90"/>
      <c r="X3" s="90"/>
      <c r="Y3" s="90"/>
      <c r="Z3" s="90"/>
      <c r="AA3" s="6"/>
      <c r="AB3" s="90">
        <f ca="1">AB4</f>
        <v>46113</v>
      </c>
      <c r="AC3" s="90"/>
      <c r="AD3" s="90"/>
      <c r="AE3" s="90"/>
      <c r="AF3" s="90"/>
      <c r="AG3" s="90"/>
      <c r="AH3" s="6"/>
      <c r="AI3" s="90">
        <f ca="1">AI4</f>
        <v>46143</v>
      </c>
      <c r="AJ3" s="90"/>
      <c r="AK3" s="90"/>
      <c r="AL3" s="90"/>
      <c r="AM3" s="90"/>
      <c r="AN3" s="90"/>
      <c r="AO3" s="6"/>
      <c r="AP3" s="90">
        <f ca="1">AP4</f>
        <v>46174</v>
      </c>
      <c r="AQ3" s="90"/>
      <c r="AR3" s="90"/>
      <c r="AS3" s="90"/>
      <c r="AT3" s="90"/>
      <c r="AU3" s="90"/>
      <c r="AV3" s="6"/>
      <c r="AW3" s="90">
        <f ca="1">AW4</f>
        <v>46204</v>
      </c>
      <c r="AX3" s="90"/>
      <c r="AY3" s="90"/>
      <c r="AZ3" s="90"/>
      <c r="BA3" s="90"/>
      <c r="BB3" s="90"/>
      <c r="BC3" s="6"/>
      <c r="BD3" s="90">
        <f ca="1">BD4</f>
        <v>46235</v>
      </c>
      <c r="BE3" s="90"/>
      <c r="BF3" s="90"/>
      <c r="BG3" s="90"/>
      <c r="BH3" s="90"/>
      <c r="BI3" s="90"/>
      <c r="BJ3" s="6"/>
      <c r="BK3" s="90">
        <f ca="1">BK4</f>
        <v>46266</v>
      </c>
      <c r="BL3" s="90"/>
      <c r="BM3" s="90"/>
      <c r="BN3" s="90"/>
      <c r="BO3" s="90"/>
      <c r="BP3" s="90"/>
      <c r="BQ3" s="6"/>
      <c r="BR3" s="90">
        <f ca="1">BR4</f>
        <v>46296</v>
      </c>
      <c r="BS3" s="90"/>
      <c r="BT3" s="90"/>
      <c r="BU3" s="90"/>
      <c r="BV3" s="90"/>
      <c r="BW3" s="90"/>
      <c r="BX3" s="6"/>
      <c r="BY3" s="90">
        <f ca="1">BY4</f>
        <v>46327</v>
      </c>
      <c r="BZ3" s="90"/>
      <c r="CA3" s="90"/>
      <c r="CB3" s="90"/>
      <c r="CC3" s="90"/>
      <c r="CD3" s="90"/>
      <c r="CE3" s="6"/>
      <c r="CF3" s="90">
        <f ca="1">CF4</f>
        <v>46357</v>
      </c>
      <c r="CG3" s="90"/>
      <c r="CH3" s="90"/>
      <c r="CI3" s="90"/>
      <c r="CJ3" s="90"/>
      <c r="CK3" s="90"/>
    </row>
    <row r="4" spans="1:89">
      <c r="G4" s="35">
        <f ca="1">DATE(G1,1,1)</f>
        <v>46023</v>
      </c>
      <c r="H4" s="33">
        <f ca="1">G4</f>
        <v>46023</v>
      </c>
      <c r="I4" s="4" t="str">
        <f t="array" aca="1" ref="I4" ca="1">IFERROR(INDEX(T_vacances[#Data],MATCH(1,('Calendrier annuel'!G4&gt;=T_vacances[Date début])*(T_vacances[Date fin]&gt;='Calendrier annuel'!G4)*(T_vacances[Zone]="A"),0),4),"")</f>
        <v>A</v>
      </c>
      <c r="J4" s="4" t="str">
        <f t="array" aca="1" ref="J4" ca="1">IFERROR(INDEX(T_vacances[#Data],MATCH(1,('Calendrier annuel'!G4&gt;=T_vacances[Date début])*(T_vacances[Date fin]&gt;='Calendrier annuel'!G4)*(T_vacances[Zone]="B"),0),4),"")</f>
        <v>B</v>
      </c>
      <c r="K4" s="4" t="str">
        <f t="array" aca="1" ref="K4" ca="1">IFERROR(INDEX(T_vacances[#Data],MATCH(1,('Calendrier annuel'!G4&gt;=T_vacances[Date début])*(T_vacances[Date fin]&gt;='Calendrier annuel'!G4)*(T_vacances[Zone]="C"),0),4),"")</f>
        <v>C</v>
      </c>
      <c r="L4" s="3" t="str">
        <f ca="1">IF(COUNTIFS(Tableau_salariés[Mois],MONTH('Calendrier annuel'!G4),Tableau_salariés[Jour],DAY('Calendrier annuel'!G4))=0,"",COUNTIFS(Tableau_salariés[Mois],MONTH('Calendrier annuel'!G4),Tableau_salariés[Jour],DAY('Calendrier annuel'!G4)))</f>
        <v/>
      </c>
      <c r="M4" s="4"/>
      <c r="N4" s="35">
        <f ca="1">EDATE(G4,1)</f>
        <v>46054</v>
      </c>
      <c r="O4" s="33">
        <f ca="1">N4</f>
        <v>46054</v>
      </c>
      <c r="P4" s="4" t="str">
        <f t="array" aca="1" ref="P4" ca="1">IFERROR(INDEX(T_vacances[#Data],MATCH(1,('Calendrier annuel'!N4&gt;=T_vacances[Date début])*(T_vacances[Date fin]&gt;='Calendrier annuel'!N4)*(T_vacances[Zone]="A"),0),4),"")</f>
        <v/>
      </c>
      <c r="Q4" s="4" t="str">
        <f t="array" aca="1" ref="Q4" ca="1">IFERROR(INDEX(T_vacances[#Data],MATCH(1,('Calendrier annuel'!N4&gt;=T_vacances[Date début])*(T_vacances[Date fin]&gt;='Calendrier annuel'!N4)*(T_vacances[Zone]="B"),0),4),"")</f>
        <v/>
      </c>
      <c r="R4" s="4" t="str">
        <f t="array" aca="1" ref="R4" ca="1">IFERROR(INDEX(T_vacances[#Data],MATCH(1,('Calendrier annuel'!N4&gt;=T_vacances[Date début])*(T_vacances[Date fin]&gt;='Calendrier annuel'!N4)*(T_vacances[Zone]="C"),0),4),"")</f>
        <v/>
      </c>
      <c r="S4" s="3" t="str">
        <f ca="1">IF(COUNTIFS(Tableau_salariés[Mois],MONTH('Calendrier annuel'!N4),Tableau_salariés[Jour],DAY('Calendrier annuel'!N4))=0,"",COUNTIFS(Tableau_salariés[Mois],MONTH('Calendrier annuel'!N4),Tableau_salariés[Jour],DAY('Calendrier annuel'!N4)))</f>
        <v/>
      </c>
      <c r="T4" s="4"/>
      <c r="U4" s="35">
        <f ca="1">EDATE(N4,1)</f>
        <v>46082</v>
      </c>
      <c r="V4" s="33">
        <f ca="1">U4</f>
        <v>46082</v>
      </c>
      <c r="W4" s="4" t="str">
        <f t="array" aca="1" ref="W4" ca="1">IFERROR(INDEX(T_vacances[#Data],MATCH(1,('Calendrier annuel'!U4&gt;=T_vacances[Date début])*(T_vacances[Date fin]&gt;='Calendrier annuel'!U4)*(T_vacances[Zone]="A"),0),4),"")</f>
        <v/>
      </c>
      <c r="X4" s="4" t="str">
        <f t="array" aca="1" ref="X4" ca="1">IFERROR(INDEX(T_vacances[#Data],MATCH(1,('Calendrier annuel'!U4&gt;=T_vacances[Date début])*(T_vacances[Date fin]&gt;='Calendrier annuel'!U4)*(T_vacances[Zone]="B"),0),4),"")</f>
        <v>B</v>
      </c>
      <c r="Y4" s="4" t="str">
        <f t="array" aca="1" ref="Y4" ca="1">IFERROR(INDEX(T_vacances[#Data],MATCH(1,('Calendrier annuel'!U4&gt;=T_vacances[Date début])*(T_vacances[Date fin]&gt;='Calendrier annuel'!U4)*(T_vacances[Zone]="C"),0),4),"")</f>
        <v>C</v>
      </c>
      <c r="Z4" s="3">
        <f ca="1">IF(COUNTIFS(Tableau_salariés[Mois],MONTH('Calendrier annuel'!U4),Tableau_salariés[Jour],DAY('Calendrier annuel'!U4))=0,"",COUNTIFS(Tableau_salariés[Mois],MONTH('Calendrier annuel'!U4),Tableau_salariés[Jour],DAY('Calendrier annuel'!U4)))</f>
        <v>1</v>
      </c>
      <c r="AA4" s="4"/>
      <c r="AB4" s="35">
        <f ca="1">EDATE(U4,1)</f>
        <v>46113</v>
      </c>
      <c r="AC4" s="33">
        <f ca="1">AB4</f>
        <v>46113</v>
      </c>
      <c r="AD4" s="4" t="str">
        <f t="array" aca="1" ref="AD4" ca="1">IFERROR(INDEX(T_vacances[#Data],MATCH(1,('Calendrier annuel'!AB4&gt;=T_vacances[Date début])*(T_vacances[Date fin]&gt;='Calendrier annuel'!AB4)*(T_vacances[Zone]="A"),0),4),"")</f>
        <v/>
      </c>
      <c r="AE4" s="4" t="str">
        <f t="array" aca="1" ref="AE4" ca="1">IFERROR(INDEX(T_vacances[#Data],MATCH(1,('Calendrier annuel'!AB4&gt;=T_vacances[Date début])*(T_vacances[Date fin]&gt;='Calendrier annuel'!AB4)*(T_vacances[Zone]="B"),0),4),"")</f>
        <v/>
      </c>
      <c r="AF4" s="4" t="str">
        <f t="array" aca="1" ref="AF4" ca="1">IFERROR(INDEX(T_vacances[#Data],MATCH(1,('Calendrier annuel'!AB4&gt;=T_vacances[Date début])*(T_vacances[Date fin]&gt;='Calendrier annuel'!AB4)*(T_vacances[Zone]="C"),0),4),"")</f>
        <v/>
      </c>
      <c r="AG4" s="3" t="str">
        <f ca="1">IF(COUNTIFS(Tableau_salariés[Mois],MONTH('Calendrier annuel'!AB4),Tableau_salariés[Jour],DAY('Calendrier annuel'!AB4))=0,"",COUNTIFS(Tableau_salariés[Mois],MONTH('Calendrier annuel'!AB4),Tableau_salariés[Jour],DAY('Calendrier annuel'!AB4)))</f>
        <v/>
      </c>
      <c r="AH4" s="4"/>
      <c r="AI4" s="35">
        <f ca="1">EDATE(AB4,1)</f>
        <v>46143</v>
      </c>
      <c r="AJ4" s="33">
        <f ca="1">AI4</f>
        <v>46143</v>
      </c>
      <c r="AK4" s="4" t="str">
        <f t="array" aca="1" ref="AK4" ca="1">IFERROR(INDEX(T_vacances[#Data],MATCH(1,('Calendrier annuel'!AI4&gt;=T_vacances[Date début])*(T_vacances[Date fin]&gt;='Calendrier annuel'!AI4)*(T_vacances[Zone]="A"),0),4),"")</f>
        <v/>
      </c>
      <c r="AL4" s="4" t="str">
        <f t="array" aca="1" ref="AL4" ca="1">IFERROR(INDEX(T_vacances[#Data],MATCH(1,('Calendrier annuel'!AI4&gt;=T_vacances[Date début])*(T_vacances[Date fin]&gt;='Calendrier annuel'!AI4)*(T_vacances[Zone]="B"),0),4),"")</f>
        <v/>
      </c>
      <c r="AM4" s="4" t="str">
        <f t="array" aca="1" ref="AM4" ca="1">IFERROR(INDEX(T_vacances[#Data],MATCH(1,('Calendrier annuel'!AI4&gt;=T_vacances[Date début])*(T_vacances[Date fin]&gt;='Calendrier annuel'!AI4)*(T_vacances[Zone]="C"),0),4),"")</f>
        <v>C</v>
      </c>
      <c r="AN4" s="3" t="str">
        <f ca="1">IF(COUNTIFS(Tableau_salariés[Mois],MONTH('Calendrier annuel'!AI4),Tableau_salariés[Jour],DAY('Calendrier annuel'!AI4))=0,"",COUNTIFS(Tableau_salariés[Mois],MONTH('Calendrier annuel'!AI4),Tableau_salariés[Jour],DAY('Calendrier annuel'!AI4)))</f>
        <v/>
      </c>
      <c r="AO4" s="4"/>
      <c r="AP4" s="35">
        <f ca="1">EDATE(AI4,1)</f>
        <v>46174</v>
      </c>
      <c r="AQ4" s="33">
        <f ca="1">AP4</f>
        <v>46174</v>
      </c>
      <c r="AR4" s="4" t="str">
        <f t="array" aca="1" ref="AR4" ca="1">IFERROR(INDEX(T_vacances[#Data],MATCH(1,('Calendrier annuel'!AP4&gt;=T_vacances[Date début])*(T_vacances[Date fin]&gt;='Calendrier annuel'!AP4)*(T_vacances[Zone]="A"),0),4),"")</f>
        <v/>
      </c>
      <c r="AS4" s="4" t="str">
        <f t="array" aca="1" ref="AS4" ca="1">IFERROR(INDEX(T_vacances[#Data],MATCH(1,('Calendrier annuel'!AP4&gt;=T_vacances[Date début])*(T_vacances[Date fin]&gt;='Calendrier annuel'!AP4)*(T_vacances[Zone]="B"),0),4),"")</f>
        <v/>
      </c>
      <c r="AT4" s="4" t="str">
        <f t="array" aca="1" ref="AT4" ca="1">IFERROR(INDEX(T_vacances[#Data],MATCH(1,('Calendrier annuel'!AP4&gt;=T_vacances[Date début])*(T_vacances[Date fin]&gt;='Calendrier annuel'!AP4)*(T_vacances[Zone]="C"),0),4),"")</f>
        <v/>
      </c>
      <c r="AU4" s="3" t="str">
        <f ca="1">IF(COUNTIFS(Tableau_salariés[Mois],MONTH('Calendrier annuel'!AP4),Tableau_salariés[Jour],DAY('Calendrier annuel'!AP4))=0,"",COUNTIFS(Tableau_salariés[Mois],MONTH('Calendrier annuel'!AP4),Tableau_salariés[Jour],DAY('Calendrier annuel'!AP4)))</f>
        <v/>
      </c>
      <c r="AV4" s="4"/>
      <c r="AW4" s="35">
        <f ca="1">EDATE(AP4,1)</f>
        <v>46204</v>
      </c>
      <c r="AX4" s="33">
        <f ca="1">AW4</f>
        <v>46204</v>
      </c>
      <c r="AY4" s="4" t="str">
        <f t="array" aca="1" ref="AY4" ca="1">IFERROR(INDEX(T_vacances[#Data],MATCH(1,('Calendrier annuel'!AW4&gt;=T_vacances[Date début])*(T_vacances[Date fin]&gt;='Calendrier annuel'!AW4)*(T_vacances[Zone]="A"),0),4),"")</f>
        <v/>
      </c>
      <c r="AZ4" s="4" t="str">
        <f t="array" aca="1" ref="AZ4" ca="1">IFERROR(INDEX(T_vacances[#Data],MATCH(1,('Calendrier annuel'!AW4&gt;=T_vacances[Date début])*(T_vacances[Date fin]&gt;='Calendrier annuel'!AW4)*(T_vacances[Zone]="B"),0),4),"")</f>
        <v/>
      </c>
      <c r="BA4" s="4" t="str">
        <f t="array" aca="1" ref="BA4" ca="1">IFERROR(INDEX(T_vacances[#Data],MATCH(1,('Calendrier annuel'!AW4&gt;=T_vacances[Date début])*(T_vacances[Date fin]&gt;='Calendrier annuel'!AW4)*(T_vacances[Zone]="C"),0),4),"")</f>
        <v/>
      </c>
      <c r="BB4" s="34" t="str">
        <f ca="1">IF(COUNTIFS(Tableau_salariés[Mois],MONTH('Calendrier annuel'!AW4),Tableau_salariés[Jour],DAY('Calendrier annuel'!AW4))=0,"",COUNTIFS(Tableau_salariés[Mois],MONTH('Calendrier annuel'!AW4),Tableau_salariés[Jour],DAY('Calendrier annuel'!AW4)))</f>
        <v/>
      </c>
      <c r="BC4" s="4"/>
      <c r="BD4" s="35">
        <f ca="1">EDATE(AW4,1)</f>
        <v>46235</v>
      </c>
      <c r="BE4" s="33">
        <f ca="1">BD4</f>
        <v>46235</v>
      </c>
      <c r="BF4" s="4" t="str">
        <f t="array" aca="1" ref="BF4" ca="1">IFERROR(INDEX(T_vacances[#Data],MATCH(1,('Calendrier annuel'!BD4&gt;=T_vacances[Date début])*(T_vacances[Date fin]&gt;='Calendrier annuel'!BD4)*(T_vacances[Zone]="A"),0),4),"")</f>
        <v>A</v>
      </c>
      <c r="BG4" s="4" t="str">
        <f t="array" aca="1" ref="BG4" ca="1">IFERROR(INDEX(T_vacances[#Data],MATCH(1,('Calendrier annuel'!BD4&gt;=T_vacances[Date début])*(T_vacances[Date fin]&gt;='Calendrier annuel'!BD4)*(T_vacances[Zone]="B"),0),4),"")</f>
        <v>B</v>
      </c>
      <c r="BH4" s="4" t="str">
        <f t="array" aca="1" ref="BH4" ca="1">IFERROR(INDEX(T_vacances[#Data],MATCH(1,('Calendrier annuel'!BD4&gt;=T_vacances[Date début])*(T_vacances[Date fin]&gt;='Calendrier annuel'!BD4)*(T_vacances[Zone]="C"),0),4),"")</f>
        <v>C</v>
      </c>
      <c r="BI4" s="3" t="str">
        <f ca="1">IF(COUNTIFS(Tableau_salariés[Mois],MONTH('Calendrier annuel'!BD4),Tableau_salariés[Jour],DAY('Calendrier annuel'!BD4))=0,"",COUNTIFS(Tableau_salariés[Mois],MONTH('Calendrier annuel'!BD4),Tableau_salariés[Jour],DAY('Calendrier annuel'!BD4)))</f>
        <v/>
      </c>
      <c r="BJ4" s="4"/>
      <c r="BK4" s="35">
        <f ca="1">EDATE(BD4,1)</f>
        <v>46266</v>
      </c>
      <c r="BL4" s="33">
        <f ca="1">BK4</f>
        <v>46266</v>
      </c>
      <c r="BM4" s="4" t="str">
        <f t="array" aca="1" ref="BM4" ca="1">IFERROR(INDEX(T_vacances[#Data],MATCH(1,('Calendrier annuel'!BK4&gt;=T_vacances[Date début])*(T_vacances[Date fin]&gt;='Calendrier annuel'!BK4)*(T_vacances[Zone]="A"),0),4),"")</f>
        <v/>
      </c>
      <c r="BN4" s="4" t="str">
        <f t="array" aca="1" ref="BN4" ca="1">IFERROR(INDEX(T_vacances[#Data],MATCH(1,('Calendrier annuel'!BK4&gt;=T_vacances[Date début])*(T_vacances[Date fin]&gt;='Calendrier annuel'!BK4)*(T_vacances[Zone]="B"),0),4),"")</f>
        <v/>
      </c>
      <c r="BO4" s="4" t="str">
        <f t="array" aca="1" ref="BO4" ca="1">IFERROR(INDEX(T_vacances[#Data],MATCH(1,('Calendrier annuel'!BK4&gt;=T_vacances[Date début])*(T_vacances[Date fin]&gt;='Calendrier annuel'!BK4)*(T_vacances[Zone]="C"),0),4),"")</f>
        <v/>
      </c>
      <c r="BP4" s="3" t="str">
        <f ca="1">IF(COUNTIFS(Tableau_salariés[Mois],MONTH('Calendrier annuel'!BK4),Tableau_salariés[Jour],DAY('Calendrier annuel'!BK4))=0,"",COUNTIFS(Tableau_salariés[Mois],MONTH('Calendrier annuel'!BK4),Tableau_salariés[Jour],DAY('Calendrier annuel'!BK4)))</f>
        <v/>
      </c>
      <c r="BQ4" s="4"/>
      <c r="BR4" s="35">
        <f ca="1">EDATE(BK4,1)</f>
        <v>46296</v>
      </c>
      <c r="BS4" s="33">
        <f ca="1">BR4</f>
        <v>46296</v>
      </c>
      <c r="BT4" s="4" t="str">
        <f t="array" aca="1" ref="BT4" ca="1">IFERROR(INDEX(T_vacances[#Data],MATCH(1,('Calendrier annuel'!BR4&gt;=T_vacances[Date début])*(T_vacances[Date fin]&gt;='Calendrier annuel'!BR4)*(T_vacances[Zone]="A"),0),4),"")</f>
        <v/>
      </c>
      <c r="BU4" s="4" t="str">
        <f t="array" aca="1" ref="BU4" ca="1">IFERROR(INDEX(T_vacances[#Data],MATCH(1,('Calendrier annuel'!BR4&gt;=T_vacances[Date début])*(T_vacances[Date fin]&gt;='Calendrier annuel'!BR4)*(T_vacances[Zone]="B"),0),4),"")</f>
        <v/>
      </c>
      <c r="BV4" s="4" t="str">
        <f t="array" aca="1" ref="BV4" ca="1">IFERROR(INDEX(T_vacances[#Data],MATCH(1,('Calendrier annuel'!BR4&gt;=T_vacances[Date début])*(T_vacances[Date fin]&gt;='Calendrier annuel'!BR4)*(T_vacances[Zone]="C"),0),4),"")</f>
        <v/>
      </c>
      <c r="BW4" s="3" t="str">
        <f ca="1">IF(COUNTIFS(Tableau_salariés[Mois],MONTH('Calendrier annuel'!BR4),Tableau_salariés[Jour],DAY('Calendrier annuel'!BR4))=0,"",COUNTIFS(Tableau_salariés[Mois],MONTH('Calendrier annuel'!BR4),Tableau_salariés[Jour],DAY('Calendrier annuel'!BR4)))</f>
        <v/>
      </c>
      <c r="BX4" s="4"/>
      <c r="BY4" s="35">
        <f ca="1">EDATE(BR4,1)</f>
        <v>46327</v>
      </c>
      <c r="BZ4" s="33">
        <f ca="1">BY4</f>
        <v>46327</v>
      </c>
      <c r="CA4" s="4" t="str">
        <f t="array" aca="1" ref="CA4" ca="1">IFERROR(INDEX(T_vacances[#Data],MATCH(1,('Calendrier annuel'!BY4&gt;=T_vacances[Date début])*(T_vacances[Date fin]&gt;='Calendrier annuel'!BY4)*(T_vacances[Zone]="A"),0),4),"")</f>
        <v>A</v>
      </c>
      <c r="CB4" s="4" t="str">
        <f t="array" aca="1" ref="CB4" ca="1">IFERROR(INDEX(T_vacances[#Data],MATCH(1,('Calendrier annuel'!BY4&gt;=T_vacances[Date début])*(T_vacances[Date fin]&gt;='Calendrier annuel'!BY4)*(T_vacances[Zone]="B"),0),4),"")</f>
        <v>B</v>
      </c>
      <c r="CC4" s="4" t="str">
        <f t="array" aca="1" ref="CC4" ca="1">IFERROR(INDEX(T_vacances[#Data],MATCH(1,('Calendrier annuel'!BY4&gt;=T_vacances[Date début])*(T_vacances[Date fin]&gt;='Calendrier annuel'!BY4)*(T_vacances[Zone]="C"),0),4),"")</f>
        <v>C</v>
      </c>
      <c r="CD4" s="3" t="str">
        <f ca="1">IF(COUNTIFS(Tableau_salariés[Mois],MONTH('Calendrier annuel'!BY4),Tableau_salariés[Jour],DAY('Calendrier annuel'!BY4))=0,"",COUNTIFS(Tableau_salariés[Mois],MONTH('Calendrier annuel'!BY4),Tableau_salariés[Jour],DAY('Calendrier annuel'!BY4)))</f>
        <v/>
      </c>
      <c r="CE4" s="4"/>
      <c r="CF4" s="35">
        <f ca="1">EDATE(BY4,1)</f>
        <v>46357</v>
      </c>
      <c r="CG4" s="33">
        <f ca="1">CF4</f>
        <v>46357</v>
      </c>
      <c r="CH4" s="4" t="str">
        <f t="array" aca="1" ref="CH4" ca="1">IFERROR(INDEX(T_vacances[#Data],MATCH(1,('Calendrier annuel'!CF4&gt;=T_vacances[Date début])*(T_vacances[Date fin]&gt;='Calendrier annuel'!CF4)*(T_vacances[Zone]="A"),0),4),"")</f>
        <v/>
      </c>
      <c r="CI4" s="4" t="str">
        <f t="array" aca="1" ref="CI4" ca="1">IFERROR(INDEX(T_vacances[#Data],MATCH(1,('Calendrier annuel'!CF4&gt;=T_vacances[Date début])*(T_vacances[Date fin]&gt;='Calendrier annuel'!CF4)*(T_vacances[Zone]="B"),0),4),"")</f>
        <v/>
      </c>
      <c r="CJ4" s="4" t="str">
        <f t="array" aca="1" ref="CJ4" ca="1">IFERROR(INDEX(T_vacances[#Data],MATCH(1,('Calendrier annuel'!CF4&gt;=T_vacances[Date début])*(T_vacances[Date fin]&gt;='Calendrier annuel'!CF4)*(T_vacances[Zone]="C"),0),4),"")</f>
        <v/>
      </c>
      <c r="CK4" s="3">
        <f ca="1">IF(COUNTIFS(Tableau_salariés[Mois],MONTH('Calendrier annuel'!CF4),Tableau_salariés[Jour],DAY('Calendrier annuel'!CF4))=0,"",COUNTIFS(Tableau_salariés[Mois],MONTH('Calendrier annuel'!CF4),Tableau_salariés[Jour],DAY('Calendrier annuel'!CF4)))</f>
        <v>1</v>
      </c>
    </row>
    <row r="5" spans="1:89">
      <c r="G5" s="35">
        <f ca="1">IF(EOMONTH(G$4,0)&gt;G4,G4+1,"")</f>
        <v>46024</v>
      </c>
      <c r="H5" s="33">
        <f t="shared" ref="H5:H34" ca="1" si="0">G5</f>
        <v>46024</v>
      </c>
      <c r="I5" s="4" t="str">
        <f t="array" aca="1" ref="I5" ca="1">IFERROR(INDEX(T_vacances[#Data],MATCH(1,('Calendrier annuel'!G5&gt;=T_vacances[Date début])*(T_vacances[Date fin]&gt;='Calendrier annuel'!G5)*(T_vacances[Zone]="A"),0),4),"")</f>
        <v>A</v>
      </c>
      <c r="J5" s="4" t="str">
        <f t="array" aca="1" ref="J5" ca="1">IFERROR(INDEX(T_vacances[#Data],MATCH(1,('Calendrier annuel'!G5&gt;=T_vacances[Date début])*(T_vacances[Date fin]&gt;='Calendrier annuel'!G5)*(T_vacances[Zone]="B"),0),4),"")</f>
        <v>B</v>
      </c>
      <c r="K5" s="4" t="str">
        <f t="array" aca="1" ref="K5" ca="1">IFERROR(INDEX(T_vacances[#Data],MATCH(1,('Calendrier annuel'!G5&gt;=T_vacances[Date début])*(T_vacances[Date fin]&gt;='Calendrier annuel'!G5)*(T_vacances[Zone]="C"),0),4),"")</f>
        <v>C</v>
      </c>
      <c r="L5" s="3" t="str">
        <f ca="1">IF(COUNTIFS(Tableau_salariés[Mois],MONTH('Calendrier annuel'!G5),Tableau_salariés[Jour],DAY('Calendrier annuel'!G5))=0,"",COUNTIFS(Tableau_salariés[Mois],MONTH('Calendrier annuel'!G5),Tableau_salariés[Jour],DAY('Calendrier annuel'!G5)))</f>
        <v/>
      </c>
      <c r="M5" s="4"/>
      <c r="N5" s="35">
        <f ca="1">IF(EOMONTH(N$4,0)&gt;N4,N4+1,"")</f>
        <v>46055</v>
      </c>
      <c r="O5" s="33">
        <f t="shared" ref="O5:O34" ca="1" si="1">N5</f>
        <v>46055</v>
      </c>
      <c r="P5" s="4" t="str">
        <f t="array" aca="1" ref="P5" ca="1">IFERROR(INDEX(T_vacances[#Data],MATCH(1,('Calendrier annuel'!N5&gt;=T_vacances[Date début])*(T_vacances[Date fin]&gt;='Calendrier annuel'!N5)*(T_vacances[Zone]="A"),0),4),"")</f>
        <v/>
      </c>
      <c r="Q5" s="4" t="str">
        <f t="array" aca="1" ref="Q5" ca="1">IFERROR(INDEX(T_vacances[#Data],MATCH(1,('Calendrier annuel'!N5&gt;=T_vacances[Date début])*(T_vacances[Date fin]&gt;='Calendrier annuel'!N5)*(T_vacances[Zone]="B"),0),4),"")</f>
        <v/>
      </c>
      <c r="R5" s="4" t="str">
        <f t="array" aca="1" ref="R5" ca="1">IFERROR(INDEX(T_vacances[#Data],MATCH(1,('Calendrier annuel'!N5&gt;=T_vacances[Date début])*(T_vacances[Date fin]&gt;='Calendrier annuel'!N5)*(T_vacances[Zone]="C"),0),4),"")</f>
        <v/>
      </c>
      <c r="S5" s="3" t="str">
        <f ca="1">IF(COUNTIFS(Tableau_salariés[Mois],MONTH('Calendrier annuel'!N5),Tableau_salariés[Jour],DAY('Calendrier annuel'!N5))=0,"",COUNTIFS(Tableau_salariés[Mois],MONTH('Calendrier annuel'!N5),Tableau_salariés[Jour],DAY('Calendrier annuel'!N5)))</f>
        <v/>
      </c>
      <c r="T5" s="4"/>
      <c r="U5" s="35">
        <f ca="1">IF(EOMONTH(U$4,0)&gt;U4,U4+1,"")</f>
        <v>46083</v>
      </c>
      <c r="V5" s="33">
        <f t="shared" ref="V5:V34" ca="1" si="2">U5</f>
        <v>46083</v>
      </c>
      <c r="W5" s="4" t="str">
        <f t="array" aca="1" ref="W5" ca="1">IFERROR(INDEX(T_vacances[#Data],MATCH(1,('Calendrier annuel'!U5&gt;=T_vacances[Date début])*(T_vacances[Date fin]&gt;='Calendrier annuel'!U5)*(T_vacances[Zone]="A"),0),4),"")</f>
        <v/>
      </c>
      <c r="X5" s="4" t="str">
        <f t="array" aca="1" ref="X5" ca="1">IFERROR(INDEX(T_vacances[#Data],MATCH(1,('Calendrier annuel'!U5&gt;=T_vacances[Date début])*(T_vacances[Date fin]&gt;='Calendrier annuel'!U5)*(T_vacances[Zone]="B"),0),4),"")</f>
        <v/>
      </c>
      <c r="Y5" s="4" t="str">
        <f t="array" aca="1" ref="Y5" ca="1">IFERROR(INDEX(T_vacances[#Data],MATCH(1,('Calendrier annuel'!U5&gt;=T_vacances[Date début])*(T_vacances[Date fin]&gt;='Calendrier annuel'!U5)*(T_vacances[Zone]="C"),0),4),"")</f>
        <v>C</v>
      </c>
      <c r="Z5" s="3" t="str">
        <f ca="1">IF(COUNTIFS(Tableau_salariés[Mois],MONTH('Calendrier annuel'!U5),Tableau_salariés[Jour],DAY('Calendrier annuel'!U5))=0,"",COUNTIFS(Tableau_salariés[Mois],MONTH('Calendrier annuel'!U5),Tableau_salariés[Jour],DAY('Calendrier annuel'!U5)))</f>
        <v/>
      </c>
      <c r="AA5" s="4"/>
      <c r="AB5" s="35">
        <f ca="1">IF(EOMONTH(AB$4,0)&gt;AB4,AB4+1,"")</f>
        <v>46114</v>
      </c>
      <c r="AC5" s="33">
        <f t="shared" ref="AC5:AC34" ca="1" si="3">AB5</f>
        <v>46114</v>
      </c>
      <c r="AD5" s="4" t="str">
        <f t="array" aca="1" ref="AD5" ca="1">IFERROR(INDEX(T_vacances[#Data],MATCH(1,('Calendrier annuel'!AB5&gt;=T_vacances[Date début])*(T_vacances[Date fin]&gt;='Calendrier annuel'!AB5)*(T_vacances[Zone]="A"),0),4),"")</f>
        <v/>
      </c>
      <c r="AE5" s="4" t="str">
        <f t="array" aca="1" ref="AE5" ca="1">IFERROR(INDEX(T_vacances[#Data],MATCH(1,('Calendrier annuel'!AB5&gt;=T_vacances[Date début])*(T_vacances[Date fin]&gt;='Calendrier annuel'!AB5)*(T_vacances[Zone]="B"),0),4),"")</f>
        <v/>
      </c>
      <c r="AF5" s="4" t="str">
        <f t="array" aca="1" ref="AF5" ca="1">IFERROR(INDEX(T_vacances[#Data],MATCH(1,('Calendrier annuel'!AB5&gt;=T_vacances[Date début])*(T_vacances[Date fin]&gt;='Calendrier annuel'!AB5)*(T_vacances[Zone]="C"),0),4),"")</f>
        <v/>
      </c>
      <c r="AG5" s="3" t="str">
        <f ca="1">IF(COUNTIFS(Tableau_salariés[Mois],MONTH('Calendrier annuel'!AB5),Tableau_salariés[Jour],DAY('Calendrier annuel'!AB5))=0,"",COUNTIFS(Tableau_salariés[Mois],MONTH('Calendrier annuel'!AB5),Tableau_salariés[Jour],DAY('Calendrier annuel'!AB5)))</f>
        <v/>
      </c>
      <c r="AH5" s="4"/>
      <c r="AI5" s="35">
        <f ca="1">IF(EOMONTH(AI$4,0)&gt;AI4,AI4+1,"")</f>
        <v>46144</v>
      </c>
      <c r="AJ5" s="33">
        <f t="shared" ref="AJ5:AJ34" ca="1" si="4">AI5</f>
        <v>46144</v>
      </c>
      <c r="AK5" s="4" t="str">
        <f t="array" aca="1" ref="AK5" ca="1">IFERROR(INDEX(T_vacances[#Data],MATCH(1,('Calendrier annuel'!AI5&gt;=T_vacances[Date début])*(T_vacances[Date fin]&gt;='Calendrier annuel'!AI5)*(T_vacances[Zone]="A"),0),4),"")</f>
        <v/>
      </c>
      <c r="AL5" s="4" t="str">
        <f t="array" aca="1" ref="AL5" ca="1">IFERROR(INDEX(T_vacances[#Data],MATCH(1,('Calendrier annuel'!AI5&gt;=T_vacances[Date début])*(T_vacances[Date fin]&gt;='Calendrier annuel'!AI5)*(T_vacances[Zone]="B"),0),4),"")</f>
        <v/>
      </c>
      <c r="AM5" s="4" t="str">
        <f t="array" aca="1" ref="AM5" ca="1">IFERROR(INDEX(T_vacances[#Data],MATCH(1,('Calendrier annuel'!AI5&gt;=T_vacances[Date début])*(T_vacances[Date fin]&gt;='Calendrier annuel'!AI5)*(T_vacances[Zone]="C"),0),4),"")</f>
        <v>C</v>
      </c>
      <c r="AN5" s="3">
        <f ca="1">IF(COUNTIFS(Tableau_salariés[Mois],MONTH('Calendrier annuel'!AI5),Tableau_salariés[Jour],DAY('Calendrier annuel'!AI5))=0,"",COUNTIFS(Tableau_salariés[Mois],MONTH('Calendrier annuel'!AI5),Tableau_salariés[Jour],DAY('Calendrier annuel'!AI5)))</f>
        <v>1</v>
      </c>
      <c r="AO5" s="4"/>
      <c r="AP5" s="35">
        <f ca="1">IF(EOMONTH(AP$4,0)&gt;AP4,AP4+1,"")</f>
        <v>46175</v>
      </c>
      <c r="AQ5" s="33">
        <f t="shared" ref="AQ5:AQ34" ca="1" si="5">AP5</f>
        <v>46175</v>
      </c>
      <c r="AR5" s="4" t="str">
        <f t="array" aca="1" ref="AR5" ca="1">IFERROR(INDEX(T_vacances[#Data],MATCH(1,('Calendrier annuel'!AP5&gt;=T_vacances[Date début])*(T_vacances[Date fin]&gt;='Calendrier annuel'!AP5)*(T_vacances[Zone]="A"),0),4),"")</f>
        <v/>
      </c>
      <c r="AS5" s="4" t="str">
        <f t="array" aca="1" ref="AS5" ca="1">IFERROR(INDEX(T_vacances[#Data],MATCH(1,('Calendrier annuel'!AP5&gt;=T_vacances[Date début])*(T_vacances[Date fin]&gt;='Calendrier annuel'!AP5)*(T_vacances[Zone]="B"),0),4),"")</f>
        <v/>
      </c>
      <c r="AT5" s="4" t="str">
        <f t="array" aca="1" ref="AT5" ca="1">IFERROR(INDEX(T_vacances[#Data],MATCH(1,('Calendrier annuel'!AP5&gt;=T_vacances[Date début])*(T_vacances[Date fin]&gt;='Calendrier annuel'!AP5)*(T_vacances[Zone]="C"),0),4),"")</f>
        <v/>
      </c>
      <c r="AU5" s="3">
        <f ca="1">IF(COUNTIFS(Tableau_salariés[Mois],MONTH('Calendrier annuel'!AP5),Tableau_salariés[Jour],DAY('Calendrier annuel'!AP5))=0,"",COUNTIFS(Tableau_salariés[Mois],MONTH('Calendrier annuel'!AP5),Tableau_salariés[Jour],DAY('Calendrier annuel'!AP5)))</f>
        <v>2</v>
      </c>
      <c r="AV5" s="4"/>
      <c r="AW5" s="35">
        <f ca="1">IF(EOMONTH(AW$4,0)&gt;AW4,AW4+1,"")</f>
        <v>46205</v>
      </c>
      <c r="AX5" s="33">
        <f t="shared" ref="AX5:AX34" ca="1" si="6">AW5</f>
        <v>46205</v>
      </c>
      <c r="AY5" s="4" t="str">
        <f t="array" aca="1" ref="AY5" ca="1">IFERROR(INDEX(T_vacances[#Data],MATCH(1,('Calendrier annuel'!AW5&gt;=T_vacances[Date début])*(T_vacances[Date fin]&gt;='Calendrier annuel'!AW5)*(T_vacances[Zone]="A"),0),4),"")</f>
        <v/>
      </c>
      <c r="AZ5" s="4" t="str">
        <f t="array" aca="1" ref="AZ5" ca="1">IFERROR(INDEX(T_vacances[#Data],MATCH(1,('Calendrier annuel'!AW5&gt;=T_vacances[Date début])*(T_vacances[Date fin]&gt;='Calendrier annuel'!AW5)*(T_vacances[Zone]="B"),0),4),"")</f>
        <v/>
      </c>
      <c r="BA5" s="4" t="str">
        <f t="array" aca="1" ref="BA5" ca="1">IFERROR(INDEX(T_vacances[#Data],MATCH(1,('Calendrier annuel'!AW5&gt;=T_vacances[Date début])*(T_vacances[Date fin]&gt;='Calendrier annuel'!AW5)*(T_vacances[Zone]="C"),0),4),"")</f>
        <v/>
      </c>
      <c r="BB5" s="34">
        <f ca="1">IF(COUNTIFS(Tableau_salariés[Mois],MONTH('Calendrier annuel'!AW5),Tableau_salariés[Jour],DAY('Calendrier annuel'!AW5))=0,"",COUNTIFS(Tableau_salariés[Mois],MONTH('Calendrier annuel'!AW5),Tableau_salariés[Jour],DAY('Calendrier annuel'!AW5)))</f>
        <v>2</v>
      </c>
      <c r="BC5" s="4"/>
      <c r="BD5" s="35">
        <f ca="1">IF(EOMONTH(BD$4,0)&gt;BD4,BD4+1,"")</f>
        <v>46236</v>
      </c>
      <c r="BE5" s="33">
        <f t="shared" ref="BE5:BE34" ca="1" si="7">BD5</f>
        <v>46236</v>
      </c>
      <c r="BF5" s="4" t="str">
        <f t="array" aca="1" ref="BF5" ca="1">IFERROR(INDEX(T_vacances[#Data],MATCH(1,('Calendrier annuel'!BD5&gt;=T_vacances[Date début])*(T_vacances[Date fin]&gt;='Calendrier annuel'!BD5)*(T_vacances[Zone]="A"),0),4),"")</f>
        <v>A</v>
      </c>
      <c r="BG5" s="4" t="str">
        <f t="array" aca="1" ref="BG5" ca="1">IFERROR(INDEX(T_vacances[#Data],MATCH(1,('Calendrier annuel'!BD5&gt;=T_vacances[Date début])*(T_vacances[Date fin]&gt;='Calendrier annuel'!BD5)*(T_vacances[Zone]="B"),0),4),"")</f>
        <v>B</v>
      </c>
      <c r="BH5" s="4" t="str">
        <f t="array" aca="1" ref="BH5" ca="1">IFERROR(INDEX(T_vacances[#Data],MATCH(1,('Calendrier annuel'!BD5&gt;=T_vacances[Date début])*(T_vacances[Date fin]&gt;='Calendrier annuel'!BD5)*(T_vacances[Zone]="C"),0),4),"")</f>
        <v>C</v>
      </c>
      <c r="BI5" s="3">
        <f ca="1">IF(COUNTIFS(Tableau_salariés[Mois],MONTH('Calendrier annuel'!BD5),Tableau_salariés[Jour],DAY('Calendrier annuel'!BD5))=0,"",COUNTIFS(Tableau_salariés[Mois],MONTH('Calendrier annuel'!BD5),Tableau_salariés[Jour],DAY('Calendrier annuel'!BD5)))</f>
        <v>1</v>
      </c>
      <c r="BJ5" s="4"/>
      <c r="BK5" s="35">
        <f ca="1">IF(EOMONTH(BK$4,0)&gt;BK4,BK4+1,"")</f>
        <v>46267</v>
      </c>
      <c r="BL5" s="33">
        <f t="shared" ref="BL5:BL34" ca="1" si="8">BK5</f>
        <v>46267</v>
      </c>
      <c r="BM5" s="4" t="str">
        <f t="array" aca="1" ref="BM5" ca="1">IFERROR(INDEX(T_vacances[#Data],MATCH(1,('Calendrier annuel'!BK5&gt;=T_vacances[Date début])*(T_vacances[Date fin]&gt;='Calendrier annuel'!BK5)*(T_vacances[Zone]="A"),0),4),"")</f>
        <v/>
      </c>
      <c r="BN5" s="4" t="str">
        <f t="array" aca="1" ref="BN5" ca="1">IFERROR(INDEX(T_vacances[#Data],MATCH(1,('Calendrier annuel'!BK5&gt;=T_vacances[Date début])*(T_vacances[Date fin]&gt;='Calendrier annuel'!BK5)*(T_vacances[Zone]="B"),0),4),"")</f>
        <v/>
      </c>
      <c r="BO5" s="4" t="str">
        <f t="array" aca="1" ref="BO5" ca="1">IFERROR(INDEX(T_vacances[#Data],MATCH(1,('Calendrier annuel'!BK5&gt;=T_vacances[Date début])*(T_vacances[Date fin]&gt;='Calendrier annuel'!BK5)*(T_vacances[Zone]="C"),0),4),"")</f>
        <v/>
      </c>
      <c r="BP5" s="3" t="str">
        <f ca="1">IF(COUNTIFS(Tableau_salariés[Mois],MONTH('Calendrier annuel'!BK5),Tableau_salariés[Jour],DAY('Calendrier annuel'!BK5))=0,"",COUNTIFS(Tableau_salariés[Mois],MONTH('Calendrier annuel'!BK5),Tableau_salariés[Jour],DAY('Calendrier annuel'!BK5)))</f>
        <v/>
      </c>
      <c r="BQ5" s="4"/>
      <c r="BR5" s="35">
        <f ca="1">IF(EOMONTH(BR$4,0)&gt;BR4,BR4+1,"")</f>
        <v>46297</v>
      </c>
      <c r="BS5" s="33">
        <f t="shared" ref="BS5:BS34" ca="1" si="9">BR5</f>
        <v>46297</v>
      </c>
      <c r="BT5" s="4" t="str">
        <f t="array" aca="1" ref="BT5" ca="1">IFERROR(INDEX(T_vacances[#Data],MATCH(1,('Calendrier annuel'!BR5&gt;=T_vacances[Date début])*(T_vacances[Date fin]&gt;='Calendrier annuel'!BR5)*(T_vacances[Zone]="A"),0),4),"")</f>
        <v/>
      </c>
      <c r="BU5" s="4" t="str">
        <f t="array" aca="1" ref="BU5" ca="1">IFERROR(INDEX(T_vacances[#Data],MATCH(1,('Calendrier annuel'!BR5&gt;=T_vacances[Date début])*(T_vacances[Date fin]&gt;='Calendrier annuel'!BR5)*(T_vacances[Zone]="B"),0),4),"")</f>
        <v/>
      </c>
      <c r="BV5" s="4" t="str">
        <f t="array" aca="1" ref="BV5" ca="1">IFERROR(INDEX(T_vacances[#Data],MATCH(1,('Calendrier annuel'!BR5&gt;=T_vacances[Date début])*(T_vacances[Date fin]&gt;='Calendrier annuel'!BR5)*(T_vacances[Zone]="C"),0),4),"")</f>
        <v/>
      </c>
      <c r="BW5" s="3" t="str">
        <f ca="1">IF(COUNTIFS(Tableau_salariés[Mois],MONTH('Calendrier annuel'!BR5),Tableau_salariés[Jour],DAY('Calendrier annuel'!BR5))=0,"",COUNTIFS(Tableau_salariés[Mois],MONTH('Calendrier annuel'!BR5),Tableau_salariés[Jour],DAY('Calendrier annuel'!BR5)))</f>
        <v/>
      </c>
      <c r="BX5" s="4"/>
      <c r="BY5" s="35">
        <f ca="1">IF(EOMONTH(BY$4,0)&gt;BY4,BY4+1,"")</f>
        <v>46328</v>
      </c>
      <c r="BZ5" s="33">
        <f t="shared" ref="BZ5:BZ34" ca="1" si="10">BY5</f>
        <v>46328</v>
      </c>
      <c r="CA5" s="4" t="str">
        <f t="array" aca="1" ref="CA5" ca="1">IFERROR(INDEX(T_vacances[#Data],MATCH(1,('Calendrier annuel'!BY5&gt;=T_vacances[Date début])*(T_vacances[Date fin]&gt;='Calendrier annuel'!BY5)*(T_vacances[Zone]="A"),0),4),"")</f>
        <v/>
      </c>
      <c r="CB5" s="4" t="str">
        <f t="array" aca="1" ref="CB5" ca="1">IFERROR(INDEX(T_vacances[#Data],MATCH(1,('Calendrier annuel'!BY5&gt;=T_vacances[Date début])*(T_vacances[Date fin]&gt;='Calendrier annuel'!BY5)*(T_vacances[Zone]="B"),0),4),"")</f>
        <v/>
      </c>
      <c r="CC5" s="4" t="str">
        <f t="array" aca="1" ref="CC5" ca="1">IFERROR(INDEX(T_vacances[#Data],MATCH(1,('Calendrier annuel'!BY5&gt;=T_vacances[Date début])*(T_vacances[Date fin]&gt;='Calendrier annuel'!BY5)*(T_vacances[Zone]="C"),0),4),"")</f>
        <v/>
      </c>
      <c r="CD5" s="3">
        <f ca="1">IF(COUNTIFS(Tableau_salariés[Mois],MONTH('Calendrier annuel'!BY5),Tableau_salariés[Jour],DAY('Calendrier annuel'!BY5))=0,"",COUNTIFS(Tableau_salariés[Mois],MONTH('Calendrier annuel'!BY5),Tableau_salariés[Jour],DAY('Calendrier annuel'!BY5)))</f>
        <v>1</v>
      </c>
      <c r="CE5" s="4"/>
      <c r="CF5" s="35">
        <f ca="1">IF(EOMONTH(CF$4,0)&gt;CF4,CF4+1,"")</f>
        <v>46358</v>
      </c>
      <c r="CG5" s="33">
        <f t="shared" ref="CG5:CG34" ca="1" si="11">CF5</f>
        <v>46358</v>
      </c>
      <c r="CH5" s="4" t="str">
        <f t="array" aca="1" ref="CH5" ca="1">IFERROR(INDEX(T_vacances[#Data],MATCH(1,('Calendrier annuel'!CF5&gt;=T_vacances[Date début])*(T_vacances[Date fin]&gt;='Calendrier annuel'!CF5)*(T_vacances[Zone]="A"),0),4),"")</f>
        <v/>
      </c>
      <c r="CI5" s="4" t="str">
        <f t="array" aca="1" ref="CI5" ca="1">IFERROR(INDEX(T_vacances[#Data],MATCH(1,('Calendrier annuel'!CF5&gt;=T_vacances[Date début])*(T_vacances[Date fin]&gt;='Calendrier annuel'!CF5)*(T_vacances[Zone]="B"),0),4),"")</f>
        <v/>
      </c>
      <c r="CJ5" s="4" t="str">
        <f t="array" aca="1" ref="CJ5" ca="1">IFERROR(INDEX(T_vacances[#Data],MATCH(1,('Calendrier annuel'!CF5&gt;=T_vacances[Date début])*(T_vacances[Date fin]&gt;='Calendrier annuel'!CF5)*(T_vacances[Zone]="C"),0),4),"")</f>
        <v/>
      </c>
      <c r="CK5" s="3">
        <f ca="1">IF(COUNTIFS(Tableau_salariés[Mois],MONTH('Calendrier annuel'!CF5),Tableau_salariés[Jour],DAY('Calendrier annuel'!CF5))=0,"",COUNTIFS(Tableau_salariés[Mois],MONTH('Calendrier annuel'!CF5),Tableau_salariés[Jour],DAY('Calendrier annuel'!CF5)))</f>
        <v>1</v>
      </c>
    </row>
    <row r="6" spans="1:89" ht="15" customHeight="1">
      <c r="G6" s="35">
        <f t="shared" ref="G6:G33" ca="1" si="12">IF(EOMONTH(G$4,0)&gt;G5,G5+1,"")</f>
        <v>46025</v>
      </c>
      <c r="H6" s="33">
        <f t="shared" ca="1" si="0"/>
        <v>46025</v>
      </c>
      <c r="I6" s="4" t="str">
        <f t="array" aca="1" ref="I6" ca="1">IFERROR(INDEX(T_vacances[#Data],MATCH(1,('Calendrier annuel'!G6&gt;=T_vacances[Date début])*(T_vacances[Date fin]&gt;='Calendrier annuel'!G6)*(T_vacances[Zone]="A"),0),4),"")</f>
        <v>A</v>
      </c>
      <c r="J6" s="4" t="str">
        <f t="array" aca="1" ref="J6" ca="1">IFERROR(INDEX(T_vacances[#Data],MATCH(1,('Calendrier annuel'!G6&gt;=T_vacances[Date début])*(T_vacances[Date fin]&gt;='Calendrier annuel'!G6)*(T_vacances[Zone]="B"),0),4),"")</f>
        <v>B</v>
      </c>
      <c r="K6" s="4" t="str">
        <f t="array" aca="1" ref="K6" ca="1">IFERROR(INDEX(T_vacances[#Data],MATCH(1,('Calendrier annuel'!G6&gt;=T_vacances[Date début])*(T_vacances[Date fin]&gt;='Calendrier annuel'!G6)*(T_vacances[Zone]="C"),0),4),"")</f>
        <v>C</v>
      </c>
      <c r="L6" s="3" t="str">
        <f ca="1">IF(COUNTIFS(Tableau_salariés[Mois],MONTH('Calendrier annuel'!G6),Tableau_salariés[Jour],DAY('Calendrier annuel'!G6))=0,"",COUNTIFS(Tableau_salariés[Mois],MONTH('Calendrier annuel'!G6),Tableau_salariés[Jour],DAY('Calendrier annuel'!G6)))</f>
        <v/>
      </c>
      <c r="M6" s="4"/>
      <c r="N6" s="35">
        <f t="shared" ref="N6:N33" ca="1" si="13">IF(EOMONTH(N$4,0)&gt;N5,N5+1,"")</f>
        <v>46056</v>
      </c>
      <c r="O6" s="33">
        <f t="shared" ca="1" si="1"/>
        <v>46056</v>
      </c>
      <c r="P6" s="4" t="str">
        <f t="array" aca="1" ref="P6" ca="1">IFERROR(INDEX(T_vacances[#Data],MATCH(1,('Calendrier annuel'!N6&gt;=T_vacances[Date début])*(T_vacances[Date fin]&gt;='Calendrier annuel'!N6)*(T_vacances[Zone]="A"),0),4),"")</f>
        <v/>
      </c>
      <c r="Q6" s="4" t="str">
        <f t="array" aca="1" ref="Q6" ca="1">IFERROR(INDEX(T_vacances[#Data],MATCH(1,('Calendrier annuel'!N6&gt;=T_vacances[Date début])*(T_vacances[Date fin]&gt;='Calendrier annuel'!N6)*(T_vacances[Zone]="B"),0),4),"")</f>
        <v/>
      </c>
      <c r="R6" s="4" t="str">
        <f t="array" aca="1" ref="R6" ca="1">IFERROR(INDEX(T_vacances[#Data],MATCH(1,('Calendrier annuel'!N6&gt;=T_vacances[Date début])*(T_vacances[Date fin]&gt;='Calendrier annuel'!N6)*(T_vacances[Zone]="C"),0),4),"")</f>
        <v/>
      </c>
      <c r="S6" s="3">
        <f ca="1">IF(COUNTIFS(Tableau_salariés[Mois],MONTH('Calendrier annuel'!N6),Tableau_salariés[Jour],DAY('Calendrier annuel'!N6))=0,"",COUNTIFS(Tableau_salariés[Mois],MONTH('Calendrier annuel'!N6),Tableau_salariés[Jour],DAY('Calendrier annuel'!N6)))</f>
        <v>1</v>
      </c>
      <c r="T6" s="4"/>
      <c r="U6" s="35">
        <f t="shared" ref="U6:U33" ca="1" si="14">IF(EOMONTH(U$4,0)&gt;U5,U5+1,"")</f>
        <v>46084</v>
      </c>
      <c r="V6" s="33">
        <f t="shared" ca="1" si="2"/>
        <v>46084</v>
      </c>
      <c r="W6" s="4" t="str">
        <f t="array" aca="1" ref="W6" ca="1">IFERROR(INDEX(T_vacances[#Data],MATCH(1,('Calendrier annuel'!U6&gt;=T_vacances[Date début])*(T_vacances[Date fin]&gt;='Calendrier annuel'!U6)*(T_vacances[Zone]="A"),0),4),"")</f>
        <v/>
      </c>
      <c r="X6" s="4" t="str">
        <f t="array" aca="1" ref="X6" ca="1">IFERROR(INDEX(T_vacances[#Data],MATCH(1,('Calendrier annuel'!U6&gt;=T_vacances[Date début])*(T_vacances[Date fin]&gt;='Calendrier annuel'!U6)*(T_vacances[Zone]="B"),0),4),"")</f>
        <v/>
      </c>
      <c r="Y6" s="4" t="str">
        <f t="array" aca="1" ref="Y6" ca="1">IFERROR(INDEX(T_vacances[#Data],MATCH(1,('Calendrier annuel'!U6&gt;=T_vacances[Date début])*(T_vacances[Date fin]&gt;='Calendrier annuel'!U6)*(T_vacances[Zone]="C"),0),4),"")</f>
        <v>C</v>
      </c>
      <c r="Z6" s="3" t="str">
        <f ca="1">IF(COUNTIFS(Tableau_salariés[Mois],MONTH('Calendrier annuel'!U6),Tableau_salariés[Jour],DAY('Calendrier annuel'!U6))=0,"",COUNTIFS(Tableau_salariés[Mois],MONTH('Calendrier annuel'!U6),Tableau_salariés[Jour],DAY('Calendrier annuel'!U6)))</f>
        <v/>
      </c>
      <c r="AA6" s="4"/>
      <c r="AB6" s="35">
        <f t="shared" ref="AB6:AB33" ca="1" si="15">IF(EOMONTH(AB$4,0)&gt;AB5,AB5+1,"")</f>
        <v>46115</v>
      </c>
      <c r="AC6" s="33">
        <f t="shared" ca="1" si="3"/>
        <v>46115</v>
      </c>
      <c r="AD6" s="4" t="str">
        <f t="array" aca="1" ref="AD6" ca="1">IFERROR(INDEX(T_vacances[#Data],MATCH(1,('Calendrier annuel'!AB6&gt;=T_vacances[Date début])*(T_vacances[Date fin]&gt;='Calendrier annuel'!AB6)*(T_vacances[Zone]="A"),0),4),"")</f>
        <v/>
      </c>
      <c r="AE6" s="4" t="str">
        <f t="array" aca="1" ref="AE6" ca="1">IFERROR(INDEX(T_vacances[#Data],MATCH(1,('Calendrier annuel'!AB6&gt;=T_vacances[Date début])*(T_vacances[Date fin]&gt;='Calendrier annuel'!AB6)*(T_vacances[Zone]="B"),0),4),"")</f>
        <v/>
      </c>
      <c r="AF6" s="4" t="str">
        <f t="array" aca="1" ref="AF6" ca="1">IFERROR(INDEX(T_vacances[#Data],MATCH(1,('Calendrier annuel'!AB6&gt;=T_vacances[Date début])*(T_vacances[Date fin]&gt;='Calendrier annuel'!AB6)*(T_vacances[Zone]="C"),0),4),"")</f>
        <v/>
      </c>
      <c r="AG6" s="3" t="str">
        <f ca="1">IF(COUNTIFS(Tableau_salariés[Mois],MONTH('Calendrier annuel'!AB6),Tableau_salariés[Jour],DAY('Calendrier annuel'!AB6))=0,"",COUNTIFS(Tableau_salariés[Mois],MONTH('Calendrier annuel'!AB6),Tableau_salariés[Jour],DAY('Calendrier annuel'!AB6)))</f>
        <v/>
      </c>
      <c r="AH6" s="4"/>
      <c r="AI6" s="35">
        <f t="shared" ref="AI6:AI19" ca="1" si="16">IF(EOMONTH(AI$4,0)&gt;AI5,AI5+1,"")</f>
        <v>46145</v>
      </c>
      <c r="AJ6" s="33">
        <f t="shared" ca="1" si="4"/>
        <v>46145</v>
      </c>
      <c r="AK6" s="4" t="str">
        <f t="array" aca="1" ref="AK6" ca="1">IFERROR(INDEX(T_vacances[#Data],MATCH(1,('Calendrier annuel'!AI6&gt;=T_vacances[Date début])*(T_vacances[Date fin]&gt;='Calendrier annuel'!AI6)*(T_vacances[Zone]="A"),0),4),"")</f>
        <v/>
      </c>
      <c r="AL6" s="4" t="str">
        <f t="array" aca="1" ref="AL6" ca="1">IFERROR(INDEX(T_vacances[#Data],MATCH(1,('Calendrier annuel'!AI6&gt;=T_vacances[Date début])*(T_vacances[Date fin]&gt;='Calendrier annuel'!AI6)*(T_vacances[Zone]="B"),0),4),"")</f>
        <v/>
      </c>
      <c r="AM6" s="4" t="str">
        <f t="array" aca="1" ref="AM6" ca="1">IFERROR(INDEX(T_vacances[#Data],MATCH(1,('Calendrier annuel'!AI6&gt;=T_vacances[Date début])*(T_vacances[Date fin]&gt;='Calendrier annuel'!AI6)*(T_vacances[Zone]="C"),0),4),"")</f>
        <v>C</v>
      </c>
      <c r="AN6" s="3">
        <f ca="1">IF(COUNTIFS(Tableau_salariés[Mois],MONTH('Calendrier annuel'!AI6),Tableau_salariés[Jour],DAY('Calendrier annuel'!AI6))=0,"",COUNTIFS(Tableau_salariés[Mois],MONTH('Calendrier annuel'!AI6),Tableau_salariés[Jour],DAY('Calendrier annuel'!AI6)))</f>
        <v>2</v>
      </c>
      <c r="AO6" s="4"/>
      <c r="AP6" s="35">
        <f t="shared" ref="AP6:AP33" ca="1" si="17">IF(EOMONTH(AP$4,0)&gt;AP5,AP5+1,"")</f>
        <v>46176</v>
      </c>
      <c r="AQ6" s="33">
        <f t="shared" ca="1" si="5"/>
        <v>46176</v>
      </c>
      <c r="AR6" s="4" t="str">
        <f t="array" aca="1" ref="AR6" ca="1">IFERROR(INDEX(T_vacances[#Data],MATCH(1,('Calendrier annuel'!AP6&gt;=T_vacances[Date début])*(T_vacances[Date fin]&gt;='Calendrier annuel'!AP6)*(T_vacances[Zone]="A"),0),4),"")</f>
        <v/>
      </c>
      <c r="AS6" s="4" t="str">
        <f t="array" aca="1" ref="AS6" ca="1">IFERROR(INDEX(T_vacances[#Data],MATCH(1,('Calendrier annuel'!AP6&gt;=T_vacances[Date début])*(T_vacances[Date fin]&gt;='Calendrier annuel'!AP6)*(T_vacances[Zone]="B"),0),4),"")</f>
        <v/>
      </c>
      <c r="AT6" s="4" t="str">
        <f t="array" aca="1" ref="AT6" ca="1">IFERROR(INDEX(T_vacances[#Data],MATCH(1,('Calendrier annuel'!AP6&gt;=T_vacances[Date début])*(T_vacances[Date fin]&gt;='Calendrier annuel'!AP6)*(T_vacances[Zone]="C"),0),4),"")</f>
        <v/>
      </c>
      <c r="AU6" s="3" t="str">
        <f ca="1">IF(COUNTIFS(Tableau_salariés[Mois],MONTH('Calendrier annuel'!AP6),Tableau_salariés[Jour],DAY('Calendrier annuel'!AP6))=0,"",COUNTIFS(Tableau_salariés[Mois],MONTH('Calendrier annuel'!AP6),Tableau_salariés[Jour],DAY('Calendrier annuel'!AP6)))</f>
        <v/>
      </c>
      <c r="AV6" s="4"/>
      <c r="AW6" s="35">
        <f t="shared" ref="AW6:AW33" ca="1" si="18">IF(EOMONTH(AW$4,0)&gt;AW5,AW5+1,"")</f>
        <v>46206</v>
      </c>
      <c r="AX6" s="33">
        <f t="shared" ca="1" si="6"/>
        <v>46206</v>
      </c>
      <c r="AY6" s="4" t="str">
        <f t="array" aca="1" ref="AY6" ca="1">IFERROR(INDEX(T_vacances[#Data],MATCH(1,('Calendrier annuel'!AW6&gt;=T_vacances[Date début])*(T_vacances[Date fin]&gt;='Calendrier annuel'!AW6)*(T_vacances[Zone]="A"),0),4),"")</f>
        <v/>
      </c>
      <c r="AZ6" s="4" t="str">
        <f t="array" aca="1" ref="AZ6" ca="1">IFERROR(INDEX(T_vacances[#Data],MATCH(1,('Calendrier annuel'!AW6&gt;=T_vacances[Date début])*(T_vacances[Date fin]&gt;='Calendrier annuel'!AW6)*(T_vacances[Zone]="B"),0),4),"")</f>
        <v/>
      </c>
      <c r="BA6" s="4" t="str">
        <f t="array" aca="1" ref="BA6" ca="1">IFERROR(INDEX(T_vacances[#Data],MATCH(1,('Calendrier annuel'!AW6&gt;=T_vacances[Date début])*(T_vacances[Date fin]&gt;='Calendrier annuel'!AW6)*(T_vacances[Zone]="C"),0),4),"")</f>
        <v/>
      </c>
      <c r="BB6" s="34" t="str">
        <f ca="1">IF(COUNTIFS(Tableau_salariés[Mois],MONTH('Calendrier annuel'!AW6),Tableau_salariés[Jour],DAY('Calendrier annuel'!AW6))=0,"",COUNTIFS(Tableau_salariés[Mois],MONTH('Calendrier annuel'!AW6),Tableau_salariés[Jour],DAY('Calendrier annuel'!AW6)))</f>
        <v/>
      </c>
      <c r="BC6" s="4"/>
      <c r="BD6" s="35">
        <f t="shared" ref="BD6:BD33" ca="1" si="19">IF(EOMONTH(BD$4,0)&gt;BD5,BD5+1,"")</f>
        <v>46237</v>
      </c>
      <c r="BE6" s="33">
        <f t="shared" ca="1" si="7"/>
        <v>46237</v>
      </c>
      <c r="BF6" s="4" t="str">
        <f t="array" aca="1" ref="BF6" ca="1">IFERROR(INDEX(T_vacances[#Data],MATCH(1,('Calendrier annuel'!BD6&gt;=T_vacances[Date début])*(T_vacances[Date fin]&gt;='Calendrier annuel'!BD6)*(T_vacances[Zone]="A"),0),4),"")</f>
        <v>A</v>
      </c>
      <c r="BG6" s="4" t="str">
        <f t="array" aca="1" ref="BG6" ca="1">IFERROR(INDEX(T_vacances[#Data],MATCH(1,('Calendrier annuel'!BD6&gt;=T_vacances[Date début])*(T_vacances[Date fin]&gt;='Calendrier annuel'!BD6)*(T_vacances[Zone]="B"),0),4),"")</f>
        <v>B</v>
      </c>
      <c r="BH6" s="4" t="str">
        <f t="array" aca="1" ref="BH6" ca="1">IFERROR(INDEX(T_vacances[#Data],MATCH(1,('Calendrier annuel'!BD6&gt;=T_vacances[Date début])*(T_vacances[Date fin]&gt;='Calendrier annuel'!BD6)*(T_vacances[Zone]="C"),0),4),"")</f>
        <v>C</v>
      </c>
      <c r="BI6" s="3">
        <f ca="1">IF(COUNTIFS(Tableau_salariés[Mois],MONTH('Calendrier annuel'!BD6),Tableau_salariés[Jour],DAY('Calendrier annuel'!BD6))=0,"",COUNTIFS(Tableau_salariés[Mois],MONTH('Calendrier annuel'!BD6),Tableau_salariés[Jour],DAY('Calendrier annuel'!BD6)))</f>
        <v>2</v>
      </c>
      <c r="BJ6" s="4"/>
      <c r="BK6" s="35">
        <f t="shared" ref="BK6:BK33" ca="1" si="20">IF(EOMONTH(BK$4,0)&gt;BK5,BK5+1,"")</f>
        <v>46268</v>
      </c>
      <c r="BL6" s="33">
        <f t="shared" ca="1" si="8"/>
        <v>46268</v>
      </c>
      <c r="BM6" s="4" t="str">
        <f t="array" aca="1" ref="BM6" ca="1">IFERROR(INDEX(T_vacances[#Data],MATCH(1,('Calendrier annuel'!BK6&gt;=T_vacances[Date début])*(T_vacances[Date fin]&gt;='Calendrier annuel'!BK6)*(T_vacances[Zone]="A"),0),4),"")</f>
        <v/>
      </c>
      <c r="BN6" s="4" t="str">
        <f t="array" aca="1" ref="BN6" ca="1">IFERROR(INDEX(T_vacances[#Data],MATCH(1,('Calendrier annuel'!BK6&gt;=T_vacances[Date début])*(T_vacances[Date fin]&gt;='Calendrier annuel'!BK6)*(T_vacances[Zone]="B"),0),4),"")</f>
        <v/>
      </c>
      <c r="BO6" s="4" t="str">
        <f t="array" aca="1" ref="BO6" ca="1">IFERROR(INDEX(T_vacances[#Data],MATCH(1,('Calendrier annuel'!BK6&gt;=T_vacances[Date début])*(T_vacances[Date fin]&gt;='Calendrier annuel'!BK6)*(T_vacances[Zone]="C"),0),4),"")</f>
        <v/>
      </c>
      <c r="BP6" s="3" t="str">
        <f ca="1">IF(COUNTIFS(Tableau_salariés[Mois],MONTH('Calendrier annuel'!BK6),Tableau_salariés[Jour],DAY('Calendrier annuel'!BK6))=0,"",COUNTIFS(Tableau_salariés[Mois],MONTH('Calendrier annuel'!BK6),Tableau_salariés[Jour],DAY('Calendrier annuel'!BK6)))</f>
        <v/>
      </c>
      <c r="BQ6" s="4"/>
      <c r="BR6" s="35">
        <f t="shared" ref="BR6:BR33" ca="1" si="21">IF(EOMONTH(BR$4,0)&gt;BR5,BR5+1,"")</f>
        <v>46298</v>
      </c>
      <c r="BS6" s="33">
        <f t="shared" ca="1" si="9"/>
        <v>46298</v>
      </c>
      <c r="BT6" s="4" t="str">
        <f t="array" aca="1" ref="BT6" ca="1">IFERROR(INDEX(T_vacances[#Data],MATCH(1,('Calendrier annuel'!BR6&gt;=T_vacances[Date début])*(T_vacances[Date fin]&gt;='Calendrier annuel'!BR6)*(T_vacances[Zone]="A"),0),4),"")</f>
        <v/>
      </c>
      <c r="BU6" s="4" t="str">
        <f t="array" aca="1" ref="BU6" ca="1">IFERROR(INDEX(T_vacances[#Data],MATCH(1,('Calendrier annuel'!BR6&gt;=T_vacances[Date début])*(T_vacances[Date fin]&gt;='Calendrier annuel'!BR6)*(T_vacances[Zone]="B"),0),4),"")</f>
        <v/>
      </c>
      <c r="BV6" s="4" t="str">
        <f t="array" aca="1" ref="BV6" ca="1">IFERROR(INDEX(T_vacances[#Data],MATCH(1,('Calendrier annuel'!BR6&gt;=T_vacances[Date début])*(T_vacances[Date fin]&gt;='Calendrier annuel'!BR6)*(T_vacances[Zone]="C"),0),4),"")</f>
        <v/>
      </c>
      <c r="BW6" s="3">
        <f ca="1">IF(COUNTIFS(Tableau_salariés[Mois],MONTH('Calendrier annuel'!BR6),Tableau_salariés[Jour],DAY('Calendrier annuel'!BR6))=0,"",COUNTIFS(Tableau_salariés[Mois],MONTH('Calendrier annuel'!BR6),Tableau_salariés[Jour],DAY('Calendrier annuel'!BR6)))</f>
        <v>3</v>
      </c>
      <c r="BX6" s="4"/>
      <c r="BY6" s="35">
        <f t="shared" ref="BY6:BY33" ca="1" si="22">IF(EOMONTH(BY$4,0)&gt;BY5,BY5+1,"")</f>
        <v>46329</v>
      </c>
      <c r="BZ6" s="33">
        <f t="shared" ca="1" si="10"/>
        <v>46329</v>
      </c>
      <c r="CA6" s="4" t="str">
        <f t="array" aca="1" ref="CA6" ca="1">IFERROR(INDEX(T_vacances[#Data],MATCH(1,('Calendrier annuel'!BY6&gt;=T_vacances[Date début])*(T_vacances[Date fin]&gt;='Calendrier annuel'!BY6)*(T_vacances[Zone]="A"),0),4),"")</f>
        <v/>
      </c>
      <c r="CB6" s="4" t="str">
        <f t="array" aca="1" ref="CB6" ca="1">IFERROR(INDEX(T_vacances[#Data],MATCH(1,('Calendrier annuel'!BY6&gt;=T_vacances[Date début])*(T_vacances[Date fin]&gt;='Calendrier annuel'!BY6)*(T_vacances[Zone]="B"),0),4),"")</f>
        <v/>
      </c>
      <c r="CC6" s="4" t="str">
        <f t="array" aca="1" ref="CC6" ca="1">IFERROR(INDEX(T_vacances[#Data],MATCH(1,('Calendrier annuel'!BY6&gt;=T_vacances[Date début])*(T_vacances[Date fin]&gt;='Calendrier annuel'!BY6)*(T_vacances[Zone]="C"),0),4),"")</f>
        <v/>
      </c>
      <c r="CD6" s="3">
        <f ca="1">IF(COUNTIFS(Tableau_salariés[Mois],MONTH('Calendrier annuel'!BY6),Tableau_salariés[Jour],DAY('Calendrier annuel'!BY6))=0,"",COUNTIFS(Tableau_salariés[Mois],MONTH('Calendrier annuel'!BY6),Tableau_salariés[Jour],DAY('Calendrier annuel'!BY6)))</f>
        <v>2</v>
      </c>
      <c r="CE6" s="4"/>
      <c r="CF6" s="35">
        <f t="shared" ref="CF6:CF33" ca="1" si="23">IF(EOMONTH(CF$4,0)&gt;CF5,CF5+1,"")</f>
        <v>46359</v>
      </c>
      <c r="CG6" s="33">
        <f t="shared" ca="1" si="11"/>
        <v>46359</v>
      </c>
      <c r="CH6" s="4" t="str">
        <f t="array" aca="1" ref="CH6" ca="1">IFERROR(INDEX(T_vacances[#Data],MATCH(1,('Calendrier annuel'!CF6&gt;=T_vacances[Date début])*(T_vacances[Date fin]&gt;='Calendrier annuel'!CF6)*(T_vacances[Zone]="A"),0),4),"")</f>
        <v/>
      </c>
      <c r="CI6" s="4" t="str">
        <f t="array" aca="1" ref="CI6" ca="1">IFERROR(INDEX(T_vacances[#Data],MATCH(1,('Calendrier annuel'!CF6&gt;=T_vacances[Date début])*(T_vacances[Date fin]&gt;='Calendrier annuel'!CF6)*(T_vacances[Zone]="B"),0),4),"")</f>
        <v/>
      </c>
      <c r="CJ6" s="4" t="str">
        <f t="array" aca="1" ref="CJ6" ca="1">IFERROR(INDEX(T_vacances[#Data],MATCH(1,('Calendrier annuel'!CF6&gt;=T_vacances[Date début])*(T_vacances[Date fin]&gt;='Calendrier annuel'!CF6)*(T_vacances[Zone]="C"),0),4),"")</f>
        <v/>
      </c>
      <c r="CK6" s="3">
        <f ca="1">IF(COUNTIFS(Tableau_salariés[Mois],MONTH('Calendrier annuel'!CF6),Tableau_salariés[Jour],DAY('Calendrier annuel'!CF6))=0,"",COUNTIFS(Tableau_salariés[Mois],MONTH('Calendrier annuel'!CF6),Tableau_salariés[Jour],DAY('Calendrier annuel'!CF6)))</f>
        <v>1</v>
      </c>
    </row>
    <row r="7" spans="1:89" ht="15" customHeight="1">
      <c r="G7" s="35">
        <f t="shared" ca="1" si="12"/>
        <v>46026</v>
      </c>
      <c r="H7" s="33">
        <f t="shared" ca="1" si="0"/>
        <v>46026</v>
      </c>
      <c r="I7" s="4" t="str">
        <f t="array" aca="1" ref="I7" ca="1">IFERROR(INDEX(T_vacances[#Data],MATCH(1,('Calendrier annuel'!G7&gt;=T_vacances[Date début])*(T_vacances[Date fin]&gt;='Calendrier annuel'!G7)*(T_vacances[Zone]="A"),0),4),"")</f>
        <v>A</v>
      </c>
      <c r="J7" s="4" t="str">
        <f t="array" aca="1" ref="J7" ca="1">IFERROR(INDEX(T_vacances[#Data],MATCH(1,('Calendrier annuel'!G7&gt;=T_vacances[Date début])*(T_vacances[Date fin]&gt;='Calendrier annuel'!G7)*(T_vacances[Zone]="B"),0),4),"")</f>
        <v>B</v>
      </c>
      <c r="K7" s="4" t="str">
        <f t="array" aca="1" ref="K7" ca="1">IFERROR(INDEX(T_vacances[#Data],MATCH(1,('Calendrier annuel'!G7&gt;=T_vacances[Date début])*(T_vacances[Date fin]&gt;='Calendrier annuel'!G7)*(T_vacances[Zone]="C"),0),4),"")</f>
        <v>C</v>
      </c>
      <c r="L7" s="3" t="str">
        <f ca="1">IF(COUNTIFS(Tableau_salariés[Mois],MONTH('Calendrier annuel'!G7),Tableau_salariés[Jour],DAY('Calendrier annuel'!G7))=0,"",COUNTIFS(Tableau_salariés[Mois],MONTH('Calendrier annuel'!G7),Tableau_salariés[Jour],DAY('Calendrier annuel'!G7)))</f>
        <v/>
      </c>
      <c r="M7" s="4"/>
      <c r="N7" s="35">
        <f t="shared" ca="1" si="13"/>
        <v>46057</v>
      </c>
      <c r="O7" s="33">
        <f t="shared" ca="1" si="1"/>
        <v>46057</v>
      </c>
      <c r="P7" s="4" t="str">
        <f t="array" aca="1" ref="P7" ca="1">IFERROR(INDEX(T_vacances[#Data],MATCH(1,('Calendrier annuel'!N7&gt;=T_vacances[Date début])*(T_vacances[Date fin]&gt;='Calendrier annuel'!N7)*(T_vacances[Zone]="A"),0),4),"")</f>
        <v/>
      </c>
      <c r="Q7" s="4" t="str">
        <f t="array" aca="1" ref="Q7" ca="1">IFERROR(INDEX(T_vacances[#Data],MATCH(1,('Calendrier annuel'!N7&gt;=T_vacances[Date début])*(T_vacances[Date fin]&gt;='Calendrier annuel'!N7)*(T_vacances[Zone]="B"),0),4),"")</f>
        <v/>
      </c>
      <c r="R7" s="4" t="str">
        <f t="array" aca="1" ref="R7" ca="1">IFERROR(INDEX(T_vacances[#Data],MATCH(1,('Calendrier annuel'!N7&gt;=T_vacances[Date début])*(T_vacances[Date fin]&gt;='Calendrier annuel'!N7)*(T_vacances[Zone]="C"),0),4),"")</f>
        <v/>
      </c>
      <c r="S7" s="3">
        <f ca="1">IF(COUNTIFS(Tableau_salariés[Mois],MONTH('Calendrier annuel'!N7),Tableau_salariés[Jour],DAY('Calendrier annuel'!N7))=0,"",COUNTIFS(Tableau_salariés[Mois],MONTH('Calendrier annuel'!N7),Tableau_salariés[Jour],DAY('Calendrier annuel'!N7)))</f>
        <v>1</v>
      </c>
      <c r="T7" s="4"/>
      <c r="U7" s="35">
        <f t="shared" ca="1" si="14"/>
        <v>46085</v>
      </c>
      <c r="V7" s="33">
        <f t="shared" ca="1" si="2"/>
        <v>46085</v>
      </c>
      <c r="W7" s="4" t="str">
        <f t="array" aca="1" ref="W7" ca="1">IFERROR(INDEX(T_vacances[#Data],MATCH(1,('Calendrier annuel'!U7&gt;=T_vacances[Date début])*(T_vacances[Date fin]&gt;='Calendrier annuel'!U7)*(T_vacances[Zone]="A"),0),4),"")</f>
        <v/>
      </c>
      <c r="X7" s="4" t="str">
        <f t="array" aca="1" ref="X7" ca="1">IFERROR(INDEX(T_vacances[#Data],MATCH(1,('Calendrier annuel'!U7&gt;=T_vacances[Date début])*(T_vacances[Date fin]&gt;='Calendrier annuel'!U7)*(T_vacances[Zone]="B"),0),4),"")</f>
        <v/>
      </c>
      <c r="Y7" s="4" t="str">
        <f t="array" aca="1" ref="Y7" ca="1">IFERROR(INDEX(T_vacances[#Data],MATCH(1,('Calendrier annuel'!U7&gt;=T_vacances[Date début])*(T_vacances[Date fin]&gt;='Calendrier annuel'!U7)*(T_vacances[Zone]="C"),0),4),"")</f>
        <v>C</v>
      </c>
      <c r="Z7" s="3" t="str">
        <f ca="1">IF(COUNTIFS(Tableau_salariés[Mois],MONTH('Calendrier annuel'!U7),Tableau_salariés[Jour],DAY('Calendrier annuel'!U7))=0,"",COUNTIFS(Tableau_salariés[Mois],MONTH('Calendrier annuel'!U7),Tableau_salariés[Jour],DAY('Calendrier annuel'!U7)))</f>
        <v/>
      </c>
      <c r="AA7" s="4"/>
      <c r="AB7" s="35">
        <f t="shared" ca="1" si="15"/>
        <v>46116</v>
      </c>
      <c r="AC7" s="33">
        <f t="shared" ca="1" si="3"/>
        <v>46116</v>
      </c>
      <c r="AD7" s="4" t="str">
        <f t="array" aca="1" ref="AD7" ca="1">IFERROR(INDEX(T_vacances[#Data],MATCH(1,('Calendrier annuel'!AB7&gt;=T_vacances[Date début])*(T_vacances[Date fin]&gt;='Calendrier annuel'!AB7)*(T_vacances[Zone]="A"),0),4),"")</f>
        <v>A</v>
      </c>
      <c r="AE7" s="4" t="str">
        <f t="array" aca="1" ref="AE7" ca="1">IFERROR(INDEX(T_vacances[#Data],MATCH(1,('Calendrier annuel'!AB7&gt;=T_vacances[Date début])*(T_vacances[Date fin]&gt;='Calendrier annuel'!AB7)*(T_vacances[Zone]="B"),0),4),"")</f>
        <v/>
      </c>
      <c r="AF7" s="4" t="str">
        <f t="array" aca="1" ref="AF7" ca="1">IFERROR(INDEX(T_vacances[#Data],MATCH(1,('Calendrier annuel'!AB7&gt;=T_vacances[Date début])*(T_vacances[Date fin]&gt;='Calendrier annuel'!AB7)*(T_vacances[Zone]="C"),0),4),"")</f>
        <v/>
      </c>
      <c r="AG7" s="3">
        <f ca="1">IF(COUNTIFS(Tableau_salariés[Mois],MONTH('Calendrier annuel'!AB7),Tableau_salariés[Jour],DAY('Calendrier annuel'!AB7))=0,"",COUNTIFS(Tableau_salariés[Mois],MONTH('Calendrier annuel'!AB7),Tableau_salariés[Jour],DAY('Calendrier annuel'!AB7)))</f>
        <v>2</v>
      </c>
      <c r="AH7" s="4"/>
      <c r="AI7" s="35">
        <f t="shared" ca="1" si="16"/>
        <v>46146</v>
      </c>
      <c r="AJ7" s="33">
        <f t="shared" ca="1" si="4"/>
        <v>46146</v>
      </c>
      <c r="AK7" s="4" t="str">
        <f t="array" aca="1" ref="AK7" ca="1">IFERROR(INDEX(T_vacances[#Data],MATCH(1,('Calendrier annuel'!AI7&gt;=T_vacances[Date début])*(T_vacances[Date fin]&gt;='Calendrier annuel'!AI7)*(T_vacances[Zone]="A"),0),4),"")</f>
        <v/>
      </c>
      <c r="AL7" s="4" t="str">
        <f t="array" aca="1" ref="AL7" ca="1">IFERROR(INDEX(T_vacances[#Data],MATCH(1,('Calendrier annuel'!AI7&gt;=T_vacances[Date début])*(T_vacances[Date fin]&gt;='Calendrier annuel'!AI7)*(T_vacances[Zone]="B"),0),4),"")</f>
        <v/>
      </c>
      <c r="AM7" s="4" t="str">
        <f t="array" aca="1" ref="AM7" ca="1">IFERROR(INDEX(T_vacances[#Data],MATCH(1,('Calendrier annuel'!AI7&gt;=T_vacances[Date début])*(T_vacances[Date fin]&gt;='Calendrier annuel'!AI7)*(T_vacances[Zone]="C"),0),4),"")</f>
        <v/>
      </c>
      <c r="AN7" s="3">
        <f ca="1">IF(COUNTIFS(Tableau_salariés[Mois],MONTH('Calendrier annuel'!AI7),Tableau_salariés[Jour],DAY('Calendrier annuel'!AI7))=0,"",COUNTIFS(Tableau_salariés[Mois],MONTH('Calendrier annuel'!AI7),Tableau_salariés[Jour],DAY('Calendrier annuel'!AI7)))</f>
        <v>2</v>
      </c>
      <c r="AO7" s="4"/>
      <c r="AP7" s="35">
        <f t="shared" ca="1" si="17"/>
        <v>46177</v>
      </c>
      <c r="AQ7" s="33">
        <f t="shared" ca="1" si="5"/>
        <v>46177</v>
      </c>
      <c r="AR7" s="4" t="str">
        <f t="array" aca="1" ref="AR7" ca="1">IFERROR(INDEX(T_vacances[#Data],MATCH(1,('Calendrier annuel'!AP7&gt;=T_vacances[Date début])*(T_vacances[Date fin]&gt;='Calendrier annuel'!AP7)*(T_vacances[Zone]="A"),0),4),"")</f>
        <v/>
      </c>
      <c r="AS7" s="4" t="str">
        <f t="array" aca="1" ref="AS7" ca="1">IFERROR(INDEX(T_vacances[#Data],MATCH(1,('Calendrier annuel'!AP7&gt;=T_vacances[Date début])*(T_vacances[Date fin]&gt;='Calendrier annuel'!AP7)*(T_vacances[Zone]="B"),0),4),"")</f>
        <v/>
      </c>
      <c r="AT7" s="4" t="str">
        <f t="array" aca="1" ref="AT7" ca="1">IFERROR(INDEX(T_vacances[#Data],MATCH(1,('Calendrier annuel'!AP7&gt;=T_vacances[Date début])*(T_vacances[Date fin]&gt;='Calendrier annuel'!AP7)*(T_vacances[Zone]="C"),0),4),"")</f>
        <v/>
      </c>
      <c r="AU7" s="3" t="str">
        <f ca="1">IF(COUNTIFS(Tableau_salariés[Mois],MONTH('Calendrier annuel'!AP7),Tableau_salariés[Jour],DAY('Calendrier annuel'!AP7))=0,"",COUNTIFS(Tableau_salariés[Mois],MONTH('Calendrier annuel'!AP7),Tableau_salariés[Jour],DAY('Calendrier annuel'!AP7)))</f>
        <v/>
      </c>
      <c r="AV7" s="4"/>
      <c r="AW7" s="35">
        <f t="shared" ca="1" si="18"/>
        <v>46207</v>
      </c>
      <c r="AX7" s="33">
        <f t="shared" ca="1" si="6"/>
        <v>46207</v>
      </c>
      <c r="AY7" s="4" t="str">
        <f t="array" aca="1" ref="AY7" ca="1">IFERROR(INDEX(T_vacances[#Data],MATCH(1,('Calendrier annuel'!AW7&gt;=T_vacances[Date début])*(T_vacances[Date fin]&gt;='Calendrier annuel'!AW7)*(T_vacances[Zone]="A"),0),4),"")</f>
        <v>A</v>
      </c>
      <c r="AZ7" s="4" t="str">
        <f t="array" aca="1" ref="AZ7" ca="1">IFERROR(INDEX(T_vacances[#Data],MATCH(1,('Calendrier annuel'!AW7&gt;=T_vacances[Date début])*(T_vacances[Date fin]&gt;='Calendrier annuel'!AW7)*(T_vacances[Zone]="B"),0),4),"")</f>
        <v>B</v>
      </c>
      <c r="BA7" s="4" t="str">
        <f t="array" aca="1" ref="BA7" ca="1">IFERROR(INDEX(T_vacances[#Data],MATCH(1,('Calendrier annuel'!AW7&gt;=T_vacances[Date début])*(T_vacances[Date fin]&gt;='Calendrier annuel'!AW7)*(T_vacances[Zone]="C"),0),4),"")</f>
        <v>C</v>
      </c>
      <c r="BB7" s="34">
        <f ca="1">IF(COUNTIFS(Tableau_salariés[Mois],MONTH('Calendrier annuel'!AW7),Tableau_salariés[Jour],DAY('Calendrier annuel'!AW7))=0,"",COUNTIFS(Tableau_salariés[Mois],MONTH('Calendrier annuel'!AW7),Tableau_salariés[Jour],DAY('Calendrier annuel'!AW7)))</f>
        <v>4</v>
      </c>
      <c r="BC7" s="4"/>
      <c r="BD7" s="35">
        <f t="shared" ca="1" si="19"/>
        <v>46238</v>
      </c>
      <c r="BE7" s="33">
        <f t="shared" ca="1" si="7"/>
        <v>46238</v>
      </c>
      <c r="BF7" s="4" t="str">
        <f t="array" aca="1" ref="BF7" ca="1">IFERROR(INDEX(T_vacances[#Data],MATCH(1,('Calendrier annuel'!BD7&gt;=T_vacances[Date début])*(T_vacances[Date fin]&gt;='Calendrier annuel'!BD7)*(T_vacances[Zone]="A"),0),4),"")</f>
        <v>A</v>
      </c>
      <c r="BG7" s="4" t="str">
        <f t="array" aca="1" ref="BG7" ca="1">IFERROR(INDEX(T_vacances[#Data],MATCH(1,('Calendrier annuel'!BD7&gt;=T_vacances[Date début])*(T_vacances[Date fin]&gt;='Calendrier annuel'!BD7)*(T_vacances[Zone]="B"),0),4),"")</f>
        <v>B</v>
      </c>
      <c r="BH7" s="4" t="str">
        <f t="array" aca="1" ref="BH7" ca="1">IFERROR(INDEX(T_vacances[#Data],MATCH(1,('Calendrier annuel'!BD7&gt;=T_vacances[Date début])*(T_vacances[Date fin]&gt;='Calendrier annuel'!BD7)*(T_vacances[Zone]="C"),0),4),"")</f>
        <v>C</v>
      </c>
      <c r="BI7" s="3">
        <f ca="1">IF(COUNTIFS(Tableau_salariés[Mois],MONTH('Calendrier annuel'!BD7),Tableau_salariés[Jour],DAY('Calendrier annuel'!BD7))=0,"",COUNTIFS(Tableau_salariés[Mois],MONTH('Calendrier annuel'!BD7),Tableau_salariés[Jour],DAY('Calendrier annuel'!BD7)))</f>
        <v>1</v>
      </c>
      <c r="BJ7" s="4"/>
      <c r="BK7" s="35">
        <f t="shared" ca="1" si="20"/>
        <v>46269</v>
      </c>
      <c r="BL7" s="33">
        <f t="shared" ca="1" si="8"/>
        <v>46269</v>
      </c>
      <c r="BM7" s="4" t="str">
        <f t="array" aca="1" ref="BM7" ca="1">IFERROR(INDEX(T_vacances[#Data],MATCH(1,('Calendrier annuel'!BK7&gt;=T_vacances[Date début])*(T_vacances[Date fin]&gt;='Calendrier annuel'!BK7)*(T_vacances[Zone]="A"),0),4),"")</f>
        <v/>
      </c>
      <c r="BN7" s="4" t="str">
        <f t="array" aca="1" ref="BN7" ca="1">IFERROR(INDEX(T_vacances[#Data],MATCH(1,('Calendrier annuel'!BK7&gt;=T_vacances[Date début])*(T_vacances[Date fin]&gt;='Calendrier annuel'!BK7)*(T_vacances[Zone]="B"),0),4),"")</f>
        <v/>
      </c>
      <c r="BO7" s="4" t="str">
        <f t="array" aca="1" ref="BO7" ca="1">IFERROR(INDEX(T_vacances[#Data],MATCH(1,('Calendrier annuel'!BK7&gt;=T_vacances[Date début])*(T_vacances[Date fin]&gt;='Calendrier annuel'!BK7)*(T_vacances[Zone]="C"),0),4),"")</f>
        <v/>
      </c>
      <c r="BP7" s="3">
        <f ca="1">IF(COUNTIFS(Tableau_salariés[Mois],MONTH('Calendrier annuel'!BK7),Tableau_salariés[Jour],DAY('Calendrier annuel'!BK7))=0,"",COUNTIFS(Tableau_salariés[Mois],MONTH('Calendrier annuel'!BK7),Tableau_salariés[Jour],DAY('Calendrier annuel'!BK7)))</f>
        <v>1</v>
      </c>
      <c r="BQ7" s="4"/>
      <c r="BR7" s="35">
        <f t="shared" ca="1" si="21"/>
        <v>46299</v>
      </c>
      <c r="BS7" s="33">
        <f t="shared" ca="1" si="9"/>
        <v>46299</v>
      </c>
      <c r="BT7" s="4" t="str">
        <f t="array" aca="1" ref="BT7" ca="1">IFERROR(INDEX(T_vacances[#Data],MATCH(1,('Calendrier annuel'!BR7&gt;=T_vacances[Date début])*(T_vacances[Date fin]&gt;='Calendrier annuel'!BR7)*(T_vacances[Zone]="A"),0),4),"")</f>
        <v/>
      </c>
      <c r="BU7" s="4" t="str">
        <f t="array" aca="1" ref="BU7" ca="1">IFERROR(INDEX(T_vacances[#Data],MATCH(1,('Calendrier annuel'!BR7&gt;=T_vacances[Date début])*(T_vacances[Date fin]&gt;='Calendrier annuel'!BR7)*(T_vacances[Zone]="B"),0),4),"")</f>
        <v/>
      </c>
      <c r="BV7" s="4" t="str">
        <f t="array" aca="1" ref="BV7" ca="1">IFERROR(INDEX(T_vacances[#Data],MATCH(1,('Calendrier annuel'!BR7&gt;=T_vacances[Date début])*(T_vacances[Date fin]&gt;='Calendrier annuel'!BR7)*(T_vacances[Zone]="C"),0),4),"")</f>
        <v/>
      </c>
      <c r="BW7" s="3">
        <f ca="1">IF(COUNTIFS(Tableau_salariés[Mois],MONTH('Calendrier annuel'!BR7),Tableau_salariés[Jour],DAY('Calendrier annuel'!BR7))=0,"",COUNTIFS(Tableau_salariés[Mois],MONTH('Calendrier annuel'!BR7),Tableau_salariés[Jour],DAY('Calendrier annuel'!BR7)))</f>
        <v>1</v>
      </c>
      <c r="BX7" s="4"/>
      <c r="BY7" s="35">
        <f t="shared" ca="1" si="22"/>
        <v>46330</v>
      </c>
      <c r="BZ7" s="33">
        <f t="shared" ca="1" si="10"/>
        <v>46330</v>
      </c>
      <c r="CA7" s="4" t="str">
        <f t="array" aca="1" ref="CA7" ca="1">IFERROR(INDEX(T_vacances[#Data],MATCH(1,('Calendrier annuel'!BY7&gt;=T_vacances[Date début])*(T_vacances[Date fin]&gt;='Calendrier annuel'!BY7)*(T_vacances[Zone]="A"),0),4),"")</f>
        <v/>
      </c>
      <c r="CB7" s="4" t="str">
        <f t="array" aca="1" ref="CB7" ca="1">IFERROR(INDEX(T_vacances[#Data],MATCH(1,('Calendrier annuel'!BY7&gt;=T_vacances[Date début])*(T_vacances[Date fin]&gt;='Calendrier annuel'!BY7)*(T_vacances[Zone]="B"),0),4),"")</f>
        <v/>
      </c>
      <c r="CC7" s="4" t="str">
        <f t="array" aca="1" ref="CC7" ca="1">IFERROR(INDEX(T_vacances[#Data],MATCH(1,('Calendrier annuel'!BY7&gt;=T_vacances[Date début])*(T_vacances[Date fin]&gt;='Calendrier annuel'!BY7)*(T_vacances[Zone]="C"),0),4),"")</f>
        <v/>
      </c>
      <c r="CD7" s="3">
        <f ca="1">IF(COUNTIFS(Tableau_salariés[Mois],MONTH('Calendrier annuel'!BY7),Tableau_salariés[Jour],DAY('Calendrier annuel'!BY7))=0,"",COUNTIFS(Tableau_salariés[Mois],MONTH('Calendrier annuel'!BY7),Tableau_salariés[Jour],DAY('Calendrier annuel'!BY7)))</f>
        <v>1</v>
      </c>
      <c r="CE7" s="4"/>
      <c r="CF7" s="35">
        <f t="shared" ca="1" si="23"/>
        <v>46360</v>
      </c>
      <c r="CG7" s="33">
        <f t="shared" ca="1" si="11"/>
        <v>46360</v>
      </c>
      <c r="CH7" s="4" t="str">
        <f t="array" aca="1" ref="CH7" ca="1">IFERROR(INDEX(T_vacances[#Data],MATCH(1,('Calendrier annuel'!CF7&gt;=T_vacances[Date début])*(T_vacances[Date fin]&gt;='Calendrier annuel'!CF7)*(T_vacances[Zone]="A"),0),4),"")</f>
        <v/>
      </c>
      <c r="CI7" s="4" t="str">
        <f t="array" aca="1" ref="CI7" ca="1">IFERROR(INDEX(T_vacances[#Data],MATCH(1,('Calendrier annuel'!CF7&gt;=T_vacances[Date début])*(T_vacances[Date fin]&gt;='Calendrier annuel'!CF7)*(T_vacances[Zone]="B"),0),4),"")</f>
        <v/>
      </c>
      <c r="CJ7" s="4" t="str">
        <f t="array" aca="1" ref="CJ7" ca="1">IFERROR(INDEX(T_vacances[#Data],MATCH(1,('Calendrier annuel'!CF7&gt;=T_vacances[Date début])*(T_vacances[Date fin]&gt;='Calendrier annuel'!CF7)*(T_vacances[Zone]="C"),0),4),"")</f>
        <v/>
      </c>
      <c r="CK7" s="3">
        <f ca="1">IF(COUNTIFS(Tableau_salariés[Mois],MONTH('Calendrier annuel'!CF7),Tableau_salariés[Jour],DAY('Calendrier annuel'!CF7))=0,"",COUNTIFS(Tableau_salariés[Mois],MONTH('Calendrier annuel'!CF7),Tableau_salariés[Jour],DAY('Calendrier annuel'!CF7)))</f>
        <v>2</v>
      </c>
    </row>
    <row r="8" spans="1:89" ht="15" customHeight="1">
      <c r="B8" s="1" t="s">
        <v>0</v>
      </c>
      <c r="G8" s="35">
        <f t="shared" ca="1" si="12"/>
        <v>46027</v>
      </c>
      <c r="H8" s="33">
        <f t="shared" ca="1" si="0"/>
        <v>46027</v>
      </c>
      <c r="I8" s="4" t="str">
        <f t="array" aca="1" ref="I8" ca="1">IFERROR(INDEX(T_vacances[#Data],MATCH(1,('Calendrier annuel'!G8&gt;=T_vacances[Date début])*(T_vacances[Date fin]&gt;='Calendrier annuel'!G8)*(T_vacances[Zone]="A"),0),4),"")</f>
        <v/>
      </c>
      <c r="J8" s="4" t="str">
        <f t="array" aca="1" ref="J8" ca="1">IFERROR(INDEX(T_vacances[#Data],MATCH(1,('Calendrier annuel'!G8&gt;=T_vacances[Date début])*(T_vacances[Date fin]&gt;='Calendrier annuel'!G8)*(T_vacances[Zone]="B"),0),4),"")</f>
        <v/>
      </c>
      <c r="K8" s="4" t="str">
        <f t="array" aca="1" ref="K8" ca="1">IFERROR(INDEX(T_vacances[#Data],MATCH(1,('Calendrier annuel'!G8&gt;=T_vacances[Date début])*(T_vacances[Date fin]&gt;='Calendrier annuel'!G8)*(T_vacances[Zone]="C"),0),4),"")</f>
        <v/>
      </c>
      <c r="L8" s="3" t="str">
        <f ca="1">IF(COUNTIFS(Tableau_salariés[Mois],MONTH('Calendrier annuel'!G8),Tableau_salariés[Jour],DAY('Calendrier annuel'!G8))=0,"",COUNTIFS(Tableau_salariés[Mois],MONTH('Calendrier annuel'!G8),Tableau_salariés[Jour],DAY('Calendrier annuel'!G8)))</f>
        <v/>
      </c>
      <c r="M8" s="4"/>
      <c r="N8" s="35">
        <f t="shared" ca="1" si="13"/>
        <v>46058</v>
      </c>
      <c r="O8" s="33">
        <f t="shared" ca="1" si="1"/>
        <v>46058</v>
      </c>
      <c r="P8" s="4" t="str">
        <f t="array" aca="1" ref="P8" ca="1">IFERROR(INDEX(T_vacances[#Data],MATCH(1,('Calendrier annuel'!N8&gt;=T_vacances[Date début])*(T_vacances[Date fin]&gt;='Calendrier annuel'!N8)*(T_vacances[Zone]="A"),0),4),"")</f>
        <v/>
      </c>
      <c r="Q8" s="4" t="str">
        <f t="array" aca="1" ref="Q8" ca="1">IFERROR(INDEX(T_vacances[#Data],MATCH(1,('Calendrier annuel'!N8&gt;=T_vacances[Date début])*(T_vacances[Date fin]&gt;='Calendrier annuel'!N8)*(T_vacances[Zone]="B"),0),4),"")</f>
        <v/>
      </c>
      <c r="R8" s="4" t="str">
        <f t="array" aca="1" ref="R8" ca="1">IFERROR(INDEX(T_vacances[#Data],MATCH(1,('Calendrier annuel'!N8&gt;=T_vacances[Date début])*(T_vacances[Date fin]&gt;='Calendrier annuel'!N8)*(T_vacances[Zone]="C"),0),4),"")</f>
        <v/>
      </c>
      <c r="S8" s="3">
        <f ca="1">IF(COUNTIFS(Tableau_salariés[Mois],MONTH('Calendrier annuel'!N8),Tableau_salariés[Jour],DAY('Calendrier annuel'!N8))=0,"",COUNTIFS(Tableau_salariés[Mois],MONTH('Calendrier annuel'!N8),Tableau_salariés[Jour],DAY('Calendrier annuel'!N8)))</f>
        <v>1</v>
      </c>
      <c r="T8" s="4"/>
      <c r="U8" s="35">
        <f t="shared" ca="1" si="14"/>
        <v>46086</v>
      </c>
      <c r="V8" s="33">
        <f t="shared" ca="1" si="2"/>
        <v>46086</v>
      </c>
      <c r="W8" s="4" t="str">
        <f t="array" aca="1" ref="W8" ca="1">IFERROR(INDEX(T_vacances[#Data],MATCH(1,('Calendrier annuel'!U8&gt;=T_vacances[Date début])*(T_vacances[Date fin]&gt;='Calendrier annuel'!U8)*(T_vacances[Zone]="A"),0),4),"")</f>
        <v/>
      </c>
      <c r="X8" s="4" t="str">
        <f t="array" aca="1" ref="X8" ca="1">IFERROR(INDEX(T_vacances[#Data],MATCH(1,('Calendrier annuel'!U8&gt;=T_vacances[Date début])*(T_vacances[Date fin]&gt;='Calendrier annuel'!U8)*(T_vacances[Zone]="B"),0),4),"")</f>
        <v/>
      </c>
      <c r="Y8" s="4" t="str">
        <f t="array" aca="1" ref="Y8" ca="1">IFERROR(INDEX(T_vacances[#Data],MATCH(1,('Calendrier annuel'!U8&gt;=T_vacances[Date début])*(T_vacances[Date fin]&gt;='Calendrier annuel'!U8)*(T_vacances[Zone]="C"),0),4),"")</f>
        <v>C</v>
      </c>
      <c r="Z8" s="3">
        <f ca="1">IF(COUNTIFS(Tableau_salariés[Mois],MONTH('Calendrier annuel'!U8),Tableau_salariés[Jour],DAY('Calendrier annuel'!U8))=0,"",COUNTIFS(Tableau_salariés[Mois],MONTH('Calendrier annuel'!U8),Tableau_salariés[Jour],DAY('Calendrier annuel'!U8)))</f>
        <v>2</v>
      </c>
      <c r="AA8" s="4"/>
      <c r="AB8" s="35">
        <f t="shared" ca="1" si="15"/>
        <v>46117</v>
      </c>
      <c r="AC8" s="33">
        <f t="shared" ca="1" si="3"/>
        <v>46117</v>
      </c>
      <c r="AD8" s="4" t="str">
        <f t="array" aca="1" ref="AD8" ca="1">IFERROR(INDEX(T_vacances[#Data],MATCH(1,('Calendrier annuel'!AB8&gt;=T_vacances[Date début])*(T_vacances[Date fin]&gt;='Calendrier annuel'!AB8)*(T_vacances[Zone]="A"),0),4),"")</f>
        <v>A</v>
      </c>
      <c r="AE8" s="4" t="str">
        <f t="array" aca="1" ref="AE8" ca="1">IFERROR(INDEX(T_vacances[#Data],MATCH(1,('Calendrier annuel'!AB8&gt;=T_vacances[Date début])*(T_vacances[Date fin]&gt;='Calendrier annuel'!AB8)*(T_vacances[Zone]="B"),0),4),"")</f>
        <v/>
      </c>
      <c r="AF8" s="4" t="str">
        <f t="array" aca="1" ref="AF8" ca="1">IFERROR(INDEX(T_vacances[#Data],MATCH(1,('Calendrier annuel'!AB8&gt;=T_vacances[Date début])*(T_vacances[Date fin]&gt;='Calendrier annuel'!AB8)*(T_vacances[Zone]="C"),0),4),"")</f>
        <v/>
      </c>
      <c r="AG8" s="3">
        <f ca="1">IF(COUNTIFS(Tableau_salariés[Mois],MONTH('Calendrier annuel'!AB8),Tableau_salariés[Jour],DAY('Calendrier annuel'!AB8))=0,"",COUNTIFS(Tableau_salariés[Mois],MONTH('Calendrier annuel'!AB8),Tableau_salariés[Jour],DAY('Calendrier annuel'!AB8)))</f>
        <v>1</v>
      </c>
      <c r="AH8" s="4"/>
      <c r="AI8" s="35">
        <f t="shared" ca="1" si="16"/>
        <v>46147</v>
      </c>
      <c r="AJ8" s="33">
        <f t="shared" ca="1" si="4"/>
        <v>46147</v>
      </c>
      <c r="AK8" s="4" t="str">
        <f t="array" aca="1" ref="AK8" ca="1">IFERROR(INDEX(T_vacances[#Data],MATCH(1,('Calendrier annuel'!AI8&gt;=T_vacances[Date début])*(T_vacances[Date fin]&gt;='Calendrier annuel'!AI8)*(T_vacances[Zone]="A"),0),4),"")</f>
        <v/>
      </c>
      <c r="AL8" s="4" t="str">
        <f t="array" aca="1" ref="AL8" ca="1">IFERROR(INDEX(T_vacances[#Data],MATCH(1,('Calendrier annuel'!AI8&gt;=T_vacances[Date début])*(T_vacances[Date fin]&gt;='Calendrier annuel'!AI8)*(T_vacances[Zone]="B"),0),4),"")</f>
        <v/>
      </c>
      <c r="AM8" s="4" t="str">
        <f t="array" aca="1" ref="AM8" ca="1">IFERROR(INDEX(T_vacances[#Data],MATCH(1,('Calendrier annuel'!AI8&gt;=T_vacances[Date début])*(T_vacances[Date fin]&gt;='Calendrier annuel'!AI8)*(T_vacances[Zone]="C"),0),4),"")</f>
        <v/>
      </c>
      <c r="AN8" s="3">
        <f ca="1">IF(COUNTIFS(Tableau_salariés[Mois],MONTH('Calendrier annuel'!AI8),Tableau_salariés[Jour],DAY('Calendrier annuel'!AI8))=0,"",COUNTIFS(Tableau_salariés[Mois],MONTH('Calendrier annuel'!AI8),Tableau_salariés[Jour],DAY('Calendrier annuel'!AI8)))</f>
        <v>2</v>
      </c>
      <c r="AO8" s="4"/>
      <c r="AP8" s="35">
        <f t="shared" ca="1" si="17"/>
        <v>46178</v>
      </c>
      <c r="AQ8" s="33">
        <f t="shared" ca="1" si="5"/>
        <v>46178</v>
      </c>
      <c r="AR8" s="4" t="str">
        <f t="array" aca="1" ref="AR8" ca="1">IFERROR(INDEX(T_vacances[#Data],MATCH(1,('Calendrier annuel'!AP8&gt;=T_vacances[Date début])*(T_vacances[Date fin]&gt;='Calendrier annuel'!AP8)*(T_vacances[Zone]="A"),0),4),"")</f>
        <v/>
      </c>
      <c r="AS8" s="4" t="str">
        <f t="array" aca="1" ref="AS8" ca="1">IFERROR(INDEX(T_vacances[#Data],MATCH(1,('Calendrier annuel'!AP8&gt;=T_vacances[Date début])*(T_vacances[Date fin]&gt;='Calendrier annuel'!AP8)*(T_vacances[Zone]="B"),0),4),"")</f>
        <v/>
      </c>
      <c r="AT8" s="4" t="str">
        <f t="array" aca="1" ref="AT8" ca="1">IFERROR(INDEX(T_vacances[#Data],MATCH(1,('Calendrier annuel'!AP8&gt;=T_vacances[Date début])*(T_vacances[Date fin]&gt;='Calendrier annuel'!AP8)*(T_vacances[Zone]="C"),0),4),"")</f>
        <v/>
      </c>
      <c r="AU8" s="3">
        <f ca="1">IF(COUNTIFS(Tableau_salariés[Mois],MONTH('Calendrier annuel'!AP8),Tableau_salariés[Jour],DAY('Calendrier annuel'!AP8))=0,"",COUNTIFS(Tableau_salariés[Mois],MONTH('Calendrier annuel'!AP8),Tableau_salariés[Jour],DAY('Calendrier annuel'!AP8)))</f>
        <v>2</v>
      </c>
      <c r="AV8" s="4"/>
      <c r="AW8" s="35">
        <f t="shared" ca="1" si="18"/>
        <v>46208</v>
      </c>
      <c r="AX8" s="33">
        <f t="shared" ca="1" si="6"/>
        <v>46208</v>
      </c>
      <c r="AY8" s="4" t="str">
        <f t="array" aca="1" ref="AY8" ca="1">IFERROR(INDEX(T_vacances[#Data],MATCH(1,('Calendrier annuel'!AW8&gt;=T_vacances[Date début])*(T_vacances[Date fin]&gt;='Calendrier annuel'!AW8)*(T_vacances[Zone]="A"),0),4),"")</f>
        <v>A</v>
      </c>
      <c r="AZ8" s="4" t="str">
        <f t="array" aca="1" ref="AZ8" ca="1">IFERROR(INDEX(T_vacances[#Data],MATCH(1,('Calendrier annuel'!AW8&gt;=T_vacances[Date début])*(T_vacances[Date fin]&gt;='Calendrier annuel'!AW8)*(T_vacances[Zone]="B"),0),4),"")</f>
        <v>B</v>
      </c>
      <c r="BA8" s="4" t="str">
        <f t="array" aca="1" ref="BA8" ca="1">IFERROR(INDEX(T_vacances[#Data],MATCH(1,('Calendrier annuel'!AW8&gt;=T_vacances[Date début])*(T_vacances[Date fin]&gt;='Calendrier annuel'!AW8)*(T_vacances[Zone]="C"),0),4),"")</f>
        <v>C</v>
      </c>
      <c r="BB8" s="34" t="str">
        <f ca="1">IF(COUNTIFS(Tableau_salariés[Mois],MONTH('Calendrier annuel'!AW8),Tableau_salariés[Jour],DAY('Calendrier annuel'!AW8))=0,"",COUNTIFS(Tableau_salariés[Mois],MONTH('Calendrier annuel'!AW8),Tableau_salariés[Jour],DAY('Calendrier annuel'!AW8)))</f>
        <v/>
      </c>
      <c r="BC8" s="4"/>
      <c r="BD8" s="35">
        <f t="shared" ca="1" si="19"/>
        <v>46239</v>
      </c>
      <c r="BE8" s="33">
        <f t="shared" ca="1" si="7"/>
        <v>46239</v>
      </c>
      <c r="BF8" s="4" t="str">
        <f t="array" aca="1" ref="BF8" ca="1">IFERROR(INDEX(T_vacances[#Data],MATCH(1,('Calendrier annuel'!BD8&gt;=T_vacances[Date début])*(T_vacances[Date fin]&gt;='Calendrier annuel'!BD8)*(T_vacances[Zone]="A"),0),4),"")</f>
        <v>A</v>
      </c>
      <c r="BG8" s="4" t="str">
        <f t="array" aca="1" ref="BG8" ca="1">IFERROR(INDEX(T_vacances[#Data],MATCH(1,('Calendrier annuel'!BD8&gt;=T_vacances[Date début])*(T_vacances[Date fin]&gt;='Calendrier annuel'!BD8)*(T_vacances[Zone]="B"),0),4),"")</f>
        <v>B</v>
      </c>
      <c r="BH8" s="4" t="str">
        <f t="array" aca="1" ref="BH8" ca="1">IFERROR(INDEX(T_vacances[#Data],MATCH(1,('Calendrier annuel'!BD8&gt;=T_vacances[Date début])*(T_vacances[Date fin]&gt;='Calendrier annuel'!BD8)*(T_vacances[Zone]="C"),0),4),"")</f>
        <v>C</v>
      </c>
      <c r="BI8" s="3">
        <f ca="1">IF(COUNTIFS(Tableau_salariés[Mois],MONTH('Calendrier annuel'!BD8),Tableau_salariés[Jour],DAY('Calendrier annuel'!BD8))=0,"",COUNTIFS(Tableau_salariés[Mois],MONTH('Calendrier annuel'!BD8),Tableau_salariés[Jour],DAY('Calendrier annuel'!BD8)))</f>
        <v>1</v>
      </c>
      <c r="BJ8" s="4"/>
      <c r="BK8" s="35">
        <f t="shared" ca="1" si="20"/>
        <v>46270</v>
      </c>
      <c r="BL8" s="33">
        <f t="shared" ca="1" si="8"/>
        <v>46270</v>
      </c>
      <c r="BM8" s="4" t="str">
        <f t="array" aca="1" ref="BM8" ca="1">IFERROR(INDEX(T_vacances[#Data],MATCH(1,('Calendrier annuel'!BK8&gt;=T_vacances[Date début])*(T_vacances[Date fin]&gt;='Calendrier annuel'!BK8)*(T_vacances[Zone]="A"),0),4),"")</f>
        <v/>
      </c>
      <c r="BN8" s="4" t="str">
        <f t="array" aca="1" ref="BN8" ca="1">IFERROR(INDEX(T_vacances[#Data],MATCH(1,('Calendrier annuel'!BK8&gt;=T_vacances[Date début])*(T_vacances[Date fin]&gt;='Calendrier annuel'!BK8)*(T_vacances[Zone]="B"),0),4),"")</f>
        <v/>
      </c>
      <c r="BO8" s="4" t="str">
        <f t="array" aca="1" ref="BO8" ca="1">IFERROR(INDEX(T_vacances[#Data],MATCH(1,('Calendrier annuel'!BK8&gt;=T_vacances[Date début])*(T_vacances[Date fin]&gt;='Calendrier annuel'!BK8)*(T_vacances[Zone]="C"),0),4),"")</f>
        <v/>
      </c>
      <c r="BP8" s="3">
        <f ca="1">IF(COUNTIFS(Tableau_salariés[Mois],MONTH('Calendrier annuel'!BK8),Tableau_salariés[Jour],DAY('Calendrier annuel'!BK8))=0,"",COUNTIFS(Tableau_salariés[Mois],MONTH('Calendrier annuel'!BK8),Tableau_salariés[Jour],DAY('Calendrier annuel'!BK8)))</f>
        <v>1</v>
      </c>
      <c r="BQ8" s="4"/>
      <c r="BR8" s="35">
        <f t="shared" ca="1" si="21"/>
        <v>46300</v>
      </c>
      <c r="BS8" s="33">
        <f t="shared" ca="1" si="9"/>
        <v>46300</v>
      </c>
      <c r="BT8" s="4" t="str">
        <f t="array" aca="1" ref="BT8" ca="1">IFERROR(INDEX(T_vacances[#Data],MATCH(1,('Calendrier annuel'!BR8&gt;=T_vacances[Date début])*(T_vacances[Date fin]&gt;='Calendrier annuel'!BR8)*(T_vacances[Zone]="A"),0),4),"")</f>
        <v/>
      </c>
      <c r="BU8" s="4" t="str">
        <f t="array" aca="1" ref="BU8" ca="1">IFERROR(INDEX(T_vacances[#Data],MATCH(1,('Calendrier annuel'!BR8&gt;=T_vacances[Date début])*(T_vacances[Date fin]&gt;='Calendrier annuel'!BR8)*(T_vacances[Zone]="B"),0),4),"")</f>
        <v/>
      </c>
      <c r="BV8" s="4" t="str">
        <f t="array" aca="1" ref="BV8" ca="1">IFERROR(INDEX(T_vacances[#Data],MATCH(1,('Calendrier annuel'!BR8&gt;=T_vacances[Date début])*(T_vacances[Date fin]&gt;='Calendrier annuel'!BR8)*(T_vacances[Zone]="C"),0),4),"")</f>
        <v/>
      </c>
      <c r="BW8" s="3" t="str">
        <f ca="1">IF(COUNTIFS(Tableau_salariés[Mois],MONTH('Calendrier annuel'!BR8),Tableau_salariés[Jour],DAY('Calendrier annuel'!BR8))=0,"",COUNTIFS(Tableau_salariés[Mois],MONTH('Calendrier annuel'!BR8),Tableau_salariés[Jour],DAY('Calendrier annuel'!BR8)))</f>
        <v/>
      </c>
      <c r="BX8" s="4"/>
      <c r="BY8" s="35">
        <f t="shared" ca="1" si="22"/>
        <v>46331</v>
      </c>
      <c r="BZ8" s="33">
        <f t="shared" ca="1" si="10"/>
        <v>46331</v>
      </c>
      <c r="CA8" s="4" t="str">
        <f t="array" aca="1" ref="CA8" ca="1">IFERROR(INDEX(T_vacances[#Data],MATCH(1,('Calendrier annuel'!BY8&gt;=T_vacances[Date début])*(T_vacances[Date fin]&gt;='Calendrier annuel'!BY8)*(T_vacances[Zone]="A"),0),4),"")</f>
        <v/>
      </c>
      <c r="CB8" s="4" t="str">
        <f t="array" aca="1" ref="CB8" ca="1">IFERROR(INDEX(T_vacances[#Data],MATCH(1,('Calendrier annuel'!BY8&gt;=T_vacances[Date début])*(T_vacances[Date fin]&gt;='Calendrier annuel'!BY8)*(T_vacances[Zone]="B"),0),4),"")</f>
        <v/>
      </c>
      <c r="CC8" s="4" t="str">
        <f t="array" aca="1" ref="CC8" ca="1">IFERROR(INDEX(T_vacances[#Data],MATCH(1,('Calendrier annuel'!BY8&gt;=T_vacances[Date début])*(T_vacances[Date fin]&gt;='Calendrier annuel'!BY8)*(T_vacances[Zone]="C"),0),4),"")</f>
        <v/>
      </c>
      <c r="CD8" s="3">
        <f ca="1">IF(COUNTIFS(Tableau_salariés[Mois],MONTH('Calendrier annuel'!BY8),Tableau_salariés[Jour],DAY('Calendrier annuel'!BY8))=0,"",COUNTIFS(Tableau_salariés[Mois],MONTH('Calendrier annuel'!BY8),Tableau_salariés[Jour],DAY('Calendrier annuel'!BY8)))</f>
        <v>3</v>
      </c>
      <c r="CE8" s="4"/>
      <c r="CF8" s="35">
        <f t="shared" ca="1" si="23"/>
        <v>46361</v>
      </c>
      <c r="CG8" s="33">
        <f t="shared" ca="1" si="11"/>
        <v>46361</v>
      </c>
      <c r="CH8" s="4" t="str">
        <f t="array" aca="1" ref="CH8" ca="1">IFERROR(INDEX(T_vacances[#Data],MATCH(1,('Calendrier annuel'!CF8&gt;=T_vacances[Date début])*(T_vacances[Date fin]&gt;='Calendrier annuel'!CF8)*(T_vacances[Zone]="A"),0),4),"")</f>
        <v/>
      </c>
      <c r="CI8" s="4" t="str">
        <f t="array" aca="1" ref="CI8" ca="1">IFERROR(INDEX(T_vacances[#Data],MATCH(1,('Calendrier annuel'!CF8&gt;=T_vacances[Date début])*(T_vacances[Date fin]&gt;='Calendrier annuel'!CF8)*(T_vacances[Zone]="B"),0),4),"")</f>
        <v/>
      </c>
      <c r="CJ8" s="4" t="str">
        <f t="array" aca="1" ref="CJ8" ca="1">IFERROR(INDEX(T_vacances[#Data],MATCH(1,('Calendrier annuel'!CF8&gt;=T_vacances[Date début])*(T_vacances[Date fin]&gt;='Calendrier annuel'!CF8)*(T_vacances[Zone]="C"),0),4),"")</f>
        <v/>
      </c>
      <c r="CK8" s="3" t="str">
        <f ca="1">IF(COUNTIFS(Tableau_salariés[Mois],MONTH('Calendrier annuel'!CF8),Tableau_salariés[Jour],DAY('Calendrier annuel'!CF8))=0,"",COUNTIFS(Tableau_salariés[Mois],MONTH('Calendrier annuel'!CF8),Tableau_salariés[Jour],DAY('Calendrier annuel'!CF8)))</f>
        <v/>
      </c>
    </row>
    <row r="9" spans="1:89">
      <c r="B9" s="2" t="s">
        <v>1</v>
      </c>
      <c r="G9" s="35">
        <f t="shared" ca="1" si="12"/>
        <v>46028</v>
      </c>
      <c r="H9" s="33">
        <f t="shared" ca="1" si="0"/>
        <v>46028</v>
      </c>
      <c r="I9" s="4" t="str">
        <f t="array" aca="1" ref="I9" ca="1">IFERROR(INDEX(T_vacances[#Data],MATCH(1,('Calendrier annuel'!G9&gt;=T_vacances[Date début])*(T_vacances[Date fin]&gt;='Calendrier annuel'!G9)*(T_vacances[Zone]="A"),0),4),"")</f>
        <v/>
      </c>
      <c r="J9" s="4" t="str">
        <f t="array" aca="1" ref="J9" ca="1">IFERROR(INDEX(T_vacances[#Data],MATCH(1,('Calendrier annuel'!G9&gt;=T_vacances[Date début])*(T_vacances[Date fin]&gt;='Calendrier annuel'!G9)*(T_vacances[Zone]="B"),0),4),"")</f>
        <v/>
      </c>
      <c r="K9" s="4" t="str">
        <f t="array" aca="1" ref="K9" ca="1">IFERROR(INDEX(T_vacances[#Data],MATCH(1,('Calendrier annuel'!G9&gt;=T_vacances[Date début])*(T_vacances[Date fin]&gt;='Calendrier annuel'!G9)*(T_vacances[Zone]="C"),0),4),"")</f>
        <v/>
      </c>
      <c r="L9" s="3">
        <f ca="1">IF(COUNTIFS(Tableau_salariés[Mois],MONTH('Calendrier annuel'!G9),Tableau_salariés[Jour],DAY('Calendrier annuel'!G9))=0,"",COUNTIFS(Tableau_salariés[Mois],MONTH('Calendrier annuel'!G9),Tableau_salariés[Jour],DAY('Calendrier annuel'!G9)))</f>
        <v>3</v>
      </c>
      <c r="M9" s="4"/>
      <c r="N9" s="35">
        <f t="shared" ca="1" si="13"/>
        <v>46059</v>
      </c>
      <c r="O9" s="33">
        <f t="shared" ca="1" si="1"/>
        <v>46059</v>
      </c>
      <c r="P9" s="4" t="str">
        <f t="array" aca="1" ref="P9" ca="1">IFERROR(INDEX(T_vacances[#Data],MATCH(1,('Calendrier annuel'!N9&gt;=T_vacances[Date début])*(T_vacances[Date fin]&gt;='Calendrier annuel'!N9)*(T_vacances[Zone]="A"),0),4),"")</f>
        <v/>
      </c>
      <c r="Q9" s="4" t="str">
        <f t="array" aca="1" ref="Q9" ca="1">IFERROR(INDEX(T_vacances[#Data],MATCH(1,('Calendrier annuel'!N9&gt;=T_vacances[Date début])*(T_vacances[Date fin]&gt;='Calendrier annuel'!N9)*(T_vacances[Zone]="B"),0),4),"")</f>
        <v/>
      </c>
      <c r="R9" s="4" t="str">
        <f t="array" aca="1" ref="R9" ca="1">IFERROR(INDEX(T_vacances[#Data],MATCH(1,('Calendrier annuel'!N9&gt;=T_vacances[Date début])*(T_vacances[Date fin]&gt;='Calendrier annuel'!N9)*(T_vacances[Zone]="C"),0),4),"")</f>
        <v/>
      </c>
      <c r="S9" s="3">
        <f ca="1">IF(COUNTIFS(Tableau_salariés[Mois],MONTH('Calendrier annuel'!N9),Tableau_salariés[Jour],DAY('Calendrier annuel'!N9))=0,"",COUNTIFS(Tableau_salariés[Mois],MONTH('Calendrier annuel'!N9),Tableau_salariés[Jour],DAY('Calendrier annuel'!N9)))</f>
        <v>1</v>
      </c>
      <c r="T9" s="4"/>
      <c r="U9" s="35">
        <f t="shared" ca="1" si="14"/>
        <v>46087</v>
      </c>
      <c r="V9" s="33">
        <f t="shared" ca="1" si="2"/>
        <v>46087</v>
      </c>
      <c r="W9" s="4" t="str">
        <f t="array" aca="1" ref="W9" ca="1">IFERROR(INDEX(T_vacances[#Data],MATCH(1,('Calendrier annuel'!U9&gt;=T_vacances[Date début])*(T_vacances[Date fin]&gt;='Calendrier annuel'!U9)*(T_vacances[Zone]="A"),0),4),"")</f>
        <v/>
      </c>
      <c r="X9" s="4" t="str">
        <f t="array" aca="1" ref="X9" ca="1">IFERROR(INDEX(T_vacances[#Data],MATCH(1,('Calendrier annuel'!U9&gt;=T_vacances[Date début])*(T_vacances[Date fin]&gt;='Calendrier annuel'!U9)*(T_vacances[Zone]="B"),0),4),"")</f>
        <v/>
      </c>
      <c r="Y9" s="4" t="str">
        <f t="array" aca="1" ref="Y9" ca="1">IFERROR(INDEX(T_vacances[#Data],MATCH(1,('Calendrier annuel'!U9&gt;=T_vacances[Date début])*(T_vacances[Date fin]&gt;='Calendrier annuel'!U9)*(T_vacances[Zone]="C"),0),4),"")</f>
        <v>C</v>
      </c>
      <c r="Z9" s="3">
        <f ca="1">IF(COUNTIFS(Tableau_salariés[Mois],MONTH('Calendrier annuel'!U9),Tableau_salariés[Jour],DAY('Calendrier annuel'!U9))=0,"",COUNTIFS(Tableau_salariés[Mois],MONTH('Calendrier annuel'!U9),Tableau_salariés[Jour],DAY('Calendrier annuel'!U9)))</f>
        <v>1</v>
      </c>
      <c r="AA9" s="4"/>
      <c r="AB9" s="35">
        <f t="shared" ca="1" si="15"/>
        <v>46118</v>
      </c>
      <c r="AC9" s="33">
        <f t="shared" ca="1" si="3"/>
        <v>46118</v>
      </c>
      <c r="AD9" s="4" t="str">
        <f t="array" aca="1" ref="AD9" ca="1">IFERROR(INDEX(T_vacances[#Data],MATCH(1,('Calendrier annuel'!AB9&gt;=T_vacances[Date début])*(T_vacances[Date fin]&gt;='Calendrier annuel'!AB9)*(T_vacances[Zone]="A"),0),4),"")</f>
        <v>A</v>
      </c>
      <c r="AE9" s="4" t="str">
        <f t="array" aca="1" ref="AE9" ca="1">IFERROR(INDEX(T_vacances[#Data],MATCH(1,('Calendrier annuel'!AB9&gt;=T_vacances[Date début])*(T_vacances[Date fin]&gt;='Calendrier annuel'!AB9)*(T_vacances[Zone]="B"),0),4),"")</f>
        <v/>
      </c>
      <c r="AF9" s="4" t="str">
        <f t="array" aca="1" ref="AF9" ca="1">IFERROR(INDEX(T_vacances[#Data],MATCH(1,('Calendrier annuel'!AB9&gt;=T_vacances[Date début])*(T_vacances[Date fin]&gt;='Calendrier annuel'!AB9)*(T_vacances[Zone]="C"),0),4),"")</f>
        <v/>
      </c>
      <c r="AG9" s="3" t="str">
        <f ca="1">IF(COUNTIFS(Tableau_salariés[Mois],MONTH('Calendrier annuel'!AB9),Tableau_salariés[Jour],DAY('Calendrier annuel'!AB9))=0,"",COUNTIFS(Tableau_salariés[Mois],MONTH('Calendrier annuel'!AB9),Tableau_salariés[Jour],DAY('Calendrier annuel'!AB9)))</f>
        <v/>
      </c>
      <c r="AH9" s="4"/>
      <c r="AI9" s="35">
        <f t="shared" ca="1" si="16"/>
        <v>46148</v>
      </c>
      <c r="AJ9" s="33">
        <f t="shared" ca="1" si="4"/>
        <v>46148</v>
      </c>
      <c r="AK9" s="4" t="str">
        <f t="array" aca="1" ref="AK9" ca="1">IFERROR(INDEX(T_vacances[#Data],MATCH(1,('Calendrier annuel'!AI9&gt;=T_vacances[Date début])*(T_vacances[Date fin]&gt;='Calendrier annuel'!AI9)*(T_vacances[Zone]="A"),0),4),"")</f>
        <v/>
      </c>
      <c r="AL9" s="4" t="str">
        <f t="array" aca="1" ref="AL9" ca="1">IFERROR(INDEX(T_vacances[#Data],MATCH(1,('Calendrier annuel'!AI9&gt;=T_vacances[Date début])*(T_vacances[Date fin]&gt;='Calendrier annuel'!AI9)*(T_vacances[Zone]="B"),0),4),"")</f>
        <v/>
      </c>
      <c r="AM9" s="4" t="str">
        <f t="array" aca="1" ref="AM9" ca="1">IFERROR(INDEX(T_vacances[#Data],MATCH(1,('Calendrier annuel'!AI9&gt;=T_vacances[Date début])*(T_vacances[Date fin]&gt;='Calendrier annuel'!AI9)*(T_vacances[Zone]="C"),0),4),"")</f>
        <v/>
      </c>
      <c r="AN9" s="3" t="str">
        <f ca="1">IF(COUNTIFS(Tableau_salariés[Mois],MONTH('Calendrier annuel'!AI9),Tableau_salariés[Jour],DAY('Calendrier annuel'!AI9))=0,"",COUNTIFS(Tableau_salariés[Mois],MONTH('Calendrier annuel'!AI9),Tableau_salariés[Jour],DAY('Calendrier annuel'!AI9)))</f>
        <v/>
      </c>
      <c r="AO9" s="4"/>
      <c r="AP9" s="35">
        <f t="shared" ca="1" si="17"/>
        <v>46179</v>
      </c>
      <c r="AQ9" s="33">
        <f t="shared" ca="1" si="5"/>
        <v>46179</v>
      </c>
      <c r="AR9" s="4" t="str">
        <f t="array" aca="1" ref="AR9" ca="1">IFERROR(INDEX(T_vacances[#Data],MATCH(1,('Calendrier annuel'!AP9&gt;=T_vacances[Date début])*(T_vacances[Date fin]&gt;='Calendrier annuel'!AP9)*(T_vacances[Zone]="A"),0),4),"")</f>
        <v/>
      </c>
      <c r="AS9" s="4" t="str">
        <f t="array" aca="1" ref="AS9" ca="1">IFERROR(INDEX(T_vacances[#Data],MATCH(1,('Calendrier annuel'!AP9&gt;=T_vacances[Date début])*(T_vacances[Date fin]&gt;='Calendrier annuel'!AP9)*(T_vacances[Zone]="B"),0),4),"")</f>
        <v/>
      </c>
      <c r="AT9" s="4" t="str">
        <f t="array" aca="1" ref="AT9" ca="1">IFERROR(INDEX(T_vacances[#Data],MATCH(1,('Calendrier annuel'!AP9&gt;=T_vacances[Date début])*(T_vacances[Date fin]&gt;='Calendrier annuel'!AP9)*(T_vacances[Zone]="C"),0),4),"")</f>
        <v/>
      </c>
      <c r="AU9" s="3">
        <f ca="1">IF(COUNTIFS(Tableau_salariés[Mois],MONTH('Calendrier annuel'!AP9),Tableau_salariés[Jour],DAY('Calendrier annuel'!AP9))=0,"",COUNTIFS(Tableau_salariés[Mois],MONTH('Calendrier annuel'!AP9),Tableau_salariés[Jour],DAY('Calendrier annuel'!AP9)))</f>
        <v>1</v>
      </c>
      <c r="AV9" s="4"/>
      <c r="AW9" s="35">
        <f t="shared" ca="1" si="18"/>
        <v>46209</v>
      </c>
      <c r="AX9" s="33">
        <f t="shared" ca="1" si="6"/>
        <v>46209</v>
      </c>
      <c r="AY9" s="4" t="str">
        <f t="array" aca="1" ref="AY9" ca="1">IFERROR(INDEX(T_vacances[#Data],MATCH(1,('Calendrier annuel'!AW9&gt;=T_vacances[Date début])*(T_vacances[Date fin]&gt;='Calendrier annuel'!AW9)*(T_vacances[Zone]="A"),0),4),"")</f>
        <v>A</v>
      </c>
      <c r="AZ9" s="4" t="str">
        <f t="array" aca="1" ref="AZ9" ca="1">IFERROR(INDEX(T_vacances[#Data],MATCH(1,('Calendrier annuel'!AW9&gt;=T_vacances[Date début])*(T_vacances[Date fin]&gt;='Calendrier annuel'!AW9)*(T_vacances[Zone]="B"),0),4),"")</f>
        <v>B</v>
      </c>
      <c r="BA9" s="4" t="str">
        <f t="array" aca="1" ref="BA9" ca="1">IFERROR(INDEX(T_vacances[#Data],MATCH(1,('Calendrier annuel'!AW9&gt;=T_vacances[Date début])*(T_vacances[Date fin]&gt;='Calendrier annuel'!AW9)*(T_vacances[Zone]="C"),0),4),"")</f>
        <v>C</v>
      </c>
      <c r="BB9" s="34">
        <f ca="1">IF(COUNTIFS(Tableau_salariés[Mois],MONTH('Calendrier annuel'!AW9),Tableau_salariés[Jour],DAY('Calendrier annuel'!AW9))=0,"",COUNTIFS(Tableau_salariés[Mois],MONTH('Calendrier annuel'!AW9),Tableau_salariés[Jour],DAY('Calendrier annuel'!AW9)))</f>
        <v>1</v>
      </c>
      <c r="BC9" s="4"/>
      <c r="BD9" s="35">
        <f t="shared" ca="1" si="19"/>
        <v>46240</v>
      </c>
      <c r="BE9" s="33">
        <f t="shared" ca="1" si="7"/>
        <v>46240</v>
      </c>
      <c r="BF9" s="4" t="str">
        <f t="array" aca="1" ref="BF9" ca="1">IFERROR(INDEX(T_vacances[#Data],MATCH(1,('Calendrier annuel'!BD9&gt;=T_vacances[Date début])*(T_vacances[Date fin]&gt;='Calendrier annuel'!BD9)*(T_vacances[Zone]="A"),0),4),"")</f>
        <v>A</v>
      </c>
      <c r="BG9" s="4" t="str">
        <f t="array" aca="1" ref="BG9" ca="1">IFERROR(INDEX(T_vacances[#Data],MATCH(1,('Calendrier annuel'!BD9&gt;=T_vacances[Date début])*(T_vacances[Date fin]&gt;='Calendrier annuel'!BD9)*(T_vacances[Zone]="B"),0),4),"")</f>
        <v>B</v>
      </c>
      <c r="BH9" s="4" t="str">
        <f t="array" aca="1" ref="BH9" ca="1">IFERROR(INDEX(T_vacances[#Data],MATCH(1,('Calendrier annuel'!BD9&gt;=T_vacances[Date début])*(T_vacances[Date fin]&gt;='Calendrier annuel'!BD9)*(T_vacances[Zone]="C"),0),4),"")</f>
        <v>C</v>
      </c>
      <c r="BI9" s="3">
        <f ca="1">IF(COUNTIFS(Tableau_salariés[Mois],MONTH('Calendrier annuel'!BD9),Tableau_salariés[Jour],DAY('Calendrier annuel'!BD9))=0,"",COUNTIFS(Tableau_salariés[Mois],MONTH('Calendrier annuel'!BD9),Tableau_salariés[Jour],DAY('Calendrier annuel'!BD9)))</f>
        <v>1</v>
      </c>
      <c r="BJ9" s="4"/>
      <c r="BK9" s="35">
        <f t="shared" ca="1" si="20"/>
        <v>46271</v>
      </c>
      <c r="BL9" s="33">
        <f t="shared" ca="1" si="8"/>
        <v>46271</v>
      </c>
      <c r="BM9" s="4" t="str">
        <f t="array" aca="1" ref="BM9" ca="1">IFERROR(INDEX(T_vacances[#Data],MATCH(1,('Calendrier annuel'!BK9&gt;=T_vacances[Date début])*(T_vacances[Date fin]&gt;='Calendrier annuel'!BK9)*(T_vacances[Zone]="A"),0),4),"")</f>
        <v/>
      </c>
      <c r="BN9" s="4" t="str">
        <f t="array" aca="1" ref="BN9" ca="1">IFERROR(INDEX(T_vacances[#Data],MATCH(1,('Calendrier annuel'!BK9&gt;=T_vacances[Date début])*(T_vacances[Date fin]&gt;='Calendrier annuel'!BK9)*(T_vacances[Zone]="B"),0),4),"")</f>
        <v/>
      </c>
      <c r="BO9" s="4" t="str">
        <f t="array" aca="1" ref="BO9" ca="1">IFERROR(INDEX(T_vacances[#Data],MATCH(1,('Calendrier annuel'!BK9&gt;=T_vacances[Date début])*(T_vacances[Date fin]&gt;='Calendrier annuel'!BK9)*(T_vacances[Zone]="C"),0),4),"")</f>
        <v/>
      </c>
      <c r="BP9" s="3">
        <f ca="1">IF(COUNTIFS(Tableau_salariés[Mois],MONTH('Calendrier annuel'!BK9),Tableau_salariés[Jour],DAY('Calendrier annuel'!BK9))=0,"",COUNTIFS(Tableau_salariés[Mois],MONTH('Calendrier annuel'!BK9),Tableau_salariés[Jour],DAY('Calendrier annuel'!BK9)))</f>
        <v>1</v>
      </c>
      <c r="BQ9" s="4"/>
      <c r="BR9" s="35">
        <f t="shared" ca="1" si="21"/>
        <v>46301</v>
      </c>
      <c r="BS9" s="33">
        <f t="shared" ca="1" si="9"/>
        <v>46301</v>
      </c>
      <c r="BT9" s="4" t="str">
        <f t="array" aca="1" ref="BT9" ca="1">IFERROR(INDEX(T_vacances[#Data],MATCH(1,('Calendrier annuel'!BR9&gt;=T_vacances[Date début])*(T_vacances[Date fin]&gt;='Calendrier annuel'!BR9)*(T_vacances[Zone]="A"),0),4),"")</f>
        <v/>
      </c>
      <c r="BU9" s="4" t="str">
        <f t="array" aca="1" ref="BU9" ca="1">IFERROR(INDEX(T_vacances[#Data],MATCH(1,('Calendrier annuel'!BR9&gt;=T_vacances[Date début])*(T_vacances[Date fin]&gt;='Calendrier annuel'!BR9)*(T_vacances[Zone]="B"),0),4),"")</f>
        <v/>
      </c>
      <c r="BV9" s="4" t="str">
        <f t="array" aca="1" ref="BV9" ca="1">IFERROR(INDEX(T_vacances[#Data],MATCH(1,('Calendrier annuel'!BR9&gt;=T_vacances[Date début])*(T_vacances[Date fin]&gt;='Calendrier annuel'!BR9)*(T_vacances[Zone]="C"),0),4),"")</f>
        <v/>
      </c>
      <c r="BW9" s="3" t="str">
        <f ca="1">IF(COUNTIFS(Tableau_salariés[Mois],MONTH('Calendrier annuel'!BR9),Tableau_salariés[Jour],DAY('Calendrier annuel'!BR9))=0,"",COUNTIFS(Tableau_salariés[Mois],MONTH('Calendrier annuel'!BR9),Tableau_salariés[Jour],DAY('Calendrier annuel'!BR9)))</f>
        <v/>
      </c>
      <c r="BX9" s="4"/>
      <c r="BY9" s="35">
        <f t="shared" ca="1" si="22"/>
        <v>46332</v>
      </c>
      <c r="BZ9" s="33">
        <f t="shared" ca="1" si="10"/>
        <v>46332</v>
      </c>
      <c r="CA9" s="4" t="str">
        <f t="array" aca="1" ref="CA9" ca="1">IFERROR(INDEX(T_vacances[#Data],MATCH(1,('Calendrier annuel'!BY9&gt;=T_vacances[Date début])*(T_vacances[Date fin]&gt;='Calendrier annuel'!BY9)*(T_vacances[Zone]="A"),0),4),"")</f>
        <v/>
      </c>
      <c r="CB9" s="4" t="str">
        <f t="array" aca="1" ref="CB9" ca="1">IFERROR(INDEX(T_vacances[#Data],MATCH(1,('Calendrier annuel'!BY9&gt;=T_vacances[Date début])*(T_vacances[Date fin]&gt;='Calendrier annuel'!BY9)*(T_vacances[Zone]="B"),0),4),"")</f>
        <v/>
      </c>
      <c r="CC9" s="4" t="str">
        <f t="array" aca="1" ref="CC9" ca="1">IFERROR(INDEX(T_vacances[#Data],MATCH(1,('Calendrier annuel'!BY9&gt;=T_vacances[Date début])*(T_vacances[Date fin]&gt;='Calendrier annuel'!BY9)*(T_vacances[Zone]="C"),0),4),"")</f>
        <v/>
      </c>
      <c r="CD9" s="3" t="str">
        <f ca="1">IF(COUNTIFS(Tableau_salariés[Mois],MONTH('Calendrier annuel'!BY9),Tableau_salariés[Jour],DAY('Calendrier annuel'!BY9))=0,"",COUNTIFS(Tableau_salariés[Mois],MONTH('Calendrier annuel'!BY9),Tableau_salariés[Jour],DAY('Calendrier annuel'!BY9)))</f>
        <v/>
      </c>
      <c r="CE9" s="4"/>
      <c r="CF9" s="35">
        <f t="shared" ca="1" si="23"/>
        <v>46362</v>
      </c>
      <c r="CG9" s="33">
        <f t="shared" ca="1" si="11"/>
        <v>46362</v>
      </c>
      <c r="CH9" s="4" t="str">
        <f t="array" aca="1" ref="CH9" ca="1">IFERROR(INDEX(T_vacances[#Data],MATCH(1,('Calendrier annuel'!CF9&gt;=T_vacances[Date début])*(T_vacances[Date fin]&gt;='Calendrier annuel'!CF9)*(T_vacances[Zone]="A"),0),4),"")</f>
        <v/>
      </c>
      <c r="CI9" s="4" t="str">
        <f t="array" aca="1" ref="CI9" ca="1">IFERROR(INDEX(T_vacances[#Data],MATCH(1,('Calendrier annuel'!CF9&gt;=T_vacances[Date début])*(T_vacances[Date fin]&gt;='Calendrier annuel'!CF9)*(T_vacances[Zone]="B"),0),4),"")</f>
        <v/>
      </c>
      <c r="CJ9" s="4" t="str">
        <f t="array" aca="1" ref="CJ9" ca="1">IFERROR(INDEX(T_vacances[#Data],MATCH(1,('Calendrier annuel'!CF9&gt;=T_vacances[Date début])*(T_vacances[Date fin]&gt;='Calendrier annuel'!CF9)*(T_vacances[Zone]="C"),0),4),"")</f>
        <v/>
      </c>
      <c r="CK9" s="3" t="str">
        <f ca="1">IF(COUNTIFS(Tableau_salariés[Mois],MONTH('Calendrier annuel'!CF9),Tableau_salariés[Jour],DAY('Calendrier annuel'!CF9))=0,"",COUNTIFS(Tableau_salariés[Mois],MONTH('Calendrier annuel'!CF9),Tableau_salariés[Jour],DAY('Calendrier annuel'!CF9)))</f>
        <v/>
      </c>
    </row>
    <row r="10" spans="1:89">
      <c r="B10" s="5"/>
      <c r="D10" t="s">
        <v>42</v>
      </c>
      <c r="G10" s="35">
        <f t="shared" ca="1" si="12"/>
        <v>46029</v>
      </c>
      <c r="H10" s="33">
        <f t="shared" ca="1" si="0"/>
        <v>46029</v>
      </c>
      <c r="I10" s="4" t="str">
        <f t="array" aca="1" ref="I10" ca="1">IFERROR(INDEX(T_vacances[#Data],MATCH(1,('Calendrier annuel'!G10&gt;=T_vacances[Date début])*(T_vacances[Date fin]&gt;='Calendrier annuel'!G10)*(T_vacances[Zone]="A"),0),4),"")</f>
        <v/>
      </c>
      <c r="J10" s="4" t="str">
        <f t="array" aca="1" ref="J10" ca="1">IFERROR(INDEX(T_vacances[#Data],MATCH(1,('Calendrier annuel'!G10&gt;=T_vacances[Date début])*(T_vacances[Date fin]&gt;='Calendrier annuel'!G10)*(T_vacances[Zone]="B"),0),4),"")</f>
        <v/>
      </c>
      <c r="K10" s="4" t="str">
        <f t="array" aca="1" ref="K10" ca="1">IFERROR(INDEX(T_vacances[#Data],MATCH(1,('Calendrier annuel'!G10&gt;=T_vacances[Date début])*(T_vacances[Date fin]&gt;='Calendrier annuel'!G10)*(T_vacances[Zone]="C"),0),4),"")</f>
        <v/>
      </c>
      <c r="L10" s="3" t="str">
        <f ca="1">IF(COUNTIFS(Tableau_salariés[Mois],MONTH('Calendrier annuel'!G10),Tableau_salariés[Jour],DAY('Calendrier annuel'!G10))=0,"",COUNTIFS(Tableau_salariés[Mois],MONTH('Calendrier annuel'!G10),Tableau_salariés[Jour],DAY('Calendrier annuel'!G10)))</f>
        <v/>
      </c>
      <c r="M10" s="4"/>
      <c r="N10" s="35">
        <f t="shared" ca="1" si="13"/>
        <v>46060</v>
      </c>
      <c r="O10" s="33">
        <f t="shared" ca="1" si="1"/>
        <v>46060</v>
      </c>
      <c r="P10" s="4" t="str">
        <f t="array" aca="1" ref="P10" ca="1">IFERROR(INDEX(T_vacances[#Data],MATCH(1,('Calendrier annuel'!N10&gt;=T_vacances[Date début])*(T_vacances[Date fin]&gt;='Calendrier annuel'!N10)*(T_vacances[Zone]="A"),0),4),"")</f>
        <v>A</v>
      </c>
      <c r="Q10" s="4" t="str">
        <f t="array" aca="1" ref="Q10" ca="1">IFERROR(INDEX(T_vacances[#Data],MATCH(1,('Calendrier annuel'!N10&gt;=T_vacances[Date début])*(T_vacances[Date fin]&gt;='Calendrier annuel'!N10)*(T_vacances[Zone]="B"),0),4),"")</f>
        <v/>
      </c>
      <c r="R10" s="4" t="str">
        <f t="array" aca="1" ref="R10" ca="1">IFERROR(INDEX(T_vacances[#Data],MATCH(1,('Calendrier annuel'!N10&gt;=T_vacances[Date début])*(T_vacances[Date fin]&gt;='Calendrier annuel'!N10)*(T_vacances[Zone]="C"),0),4),"")</f>
        <v/>
      </c>
      <c r="S10" s="3" t="str">
        <f ca="1">IF(COUNTIFS(Tableau_salariés[Mois],MONTH('Calendrier annuel'!N10),Tableau_salariés[Jour],DAY('Calendrier annuel'!N10))=0,"",COUNTIFS(Tableau_salariés[Mois],MONTH('Calendrier annuel'!N10),Tableau_salariés[Jour],DAY('Calendrier annuel'!N10)))</f>
        <v/>
      </c>
      <c r="T10" s="4"/>
      <c r="U10" s="35">
        <f t="shared" ca="1" si="14"/>
        <v>46088</v>
      </c>
      <c r="V10" s="33">
        <f t="shared" ca="1" si="2"/>
        <v>46088</v>
      </c>
      <c r="W10" s="4" t="str">
        <f t="array" aca="1" ref="W10" ca="1">IFERROR(INDEX(T_vacances[#Data],MATCH(1,('Calendrier annuel'!U10&gt;=T_vacances[Date début])*(T_vacances[Date fin]&gt;='Calendrier annuel'!U10)*(T_vacances[Zone]="A"),0),4),"")</f>
        <v/>
      </c>
      <c r="X10" s="4" t="str">
        <f t="array" aca="1" ref="X10" ca="1">IFERROR(INDEX(T_vacances[#Data],MATCH(1,('Calendrier annuel'!U10&gt;=T_vacances[Date début])*(T_vacances[Date fin]&gt;='Calendrier annuel'!U10)*(T_vacances[Zone]="B"),0),4),"")</f>
        <v/>
      </c>
      <c r="Y10" s="4" t="str">
        <f t="array" aca="1" ref="Y10" ca="1">IFERROR(INDEX(T_vacances[#Data],MATCH(1,('Calendrier annuel'!U10&gt;=T_vacances[Date début])*(T_vacances[Date fin]&gt;='Calendrier annuel'!U10)*(T_vacances[Zone]="C"),0),4),"")</f>
        <v>C</v>
      </c>
      <c r="Z10" s="3" t="str">
        <f ca="1">IF(COUNTIFS(Tableau_salariés[Mois],MONTH('Calendrier annuel'!U10),Tableau_salariés[Jour],DAY('Calendrier annuel'!U10))=0,"",COUNTIFS(Tableau_salariés[Mois],MONTH('Calendrier annuel'!U10),Tableau_salariés[Jour],DAY('Calendrier annuel'!U10)))</f>
        <v/>
      </c>
      <c r="AA10" s="4"/>
      <c r="AB10" s="35">
        <f t="shared" ca="1" si="15"/>
        <v>46119</v>
      </c>
      <c r="AC10" s="33">
        <f t="shared" ca="1" si="3"/>
        <v>46119</v>
      </c>
      <c r="AD10" s="4" t="str">
        <f t="array" aca="1" ref="AD10" ca="1">IFERROR(INDEX(T_vacances[#Data],MATCH(1,('Calendrier annuel'!AB10&gt;=T_vacances[Date début])*(T_vacances[Date fin]&gt;='Calendrier annuel'!AB10)*(T_vacances[Zone]="A"),0),4),"")</f>
        <v>A</v>
      </c>
      <c r="AE10" s="4" t="str">
        <f t="array" aca="1" ref="AE10" ca="1">IFERROR(INDEX(T_vacances[#Data],MATCH(1,('Calendrier annuel'!AB10&gt;=T_vacances[Date début])*(T_vacances[Date fin]&gt;='Calendrier annuel'!AB10)*(T_vacances[Zone]="B"),0),4),"")</f>
        <v/>
      </c>
      <c r="AF10" s="4" t="str">
        <f t="array" aca="1" ref="AF10" ca="1">IFERROR(INDEX(T_vacances[#Data],MATCH(1,('Calendrier annuel'!AB10&gt;=T_vacances[Date début])*(T_vacances[Date fin]&gt;='Calendrier annuel'!AB10)*(T_vacances[Zone]="C"),0),4),"")</f>
        <v/>
      </c>
      <c r="AG10" s="3">
        <f ca="1">IF(COUNTIFS(Tableau_salariés[Mois],MONTH('Calendrier annuel'!AB10),Tableau_salariés[Jour],DAY('Calendrier annuel'!AB10))=0,"",COUNTIFS(Tableau_salariés[Mois],MONTH('Calendrier annuel'!AB10),Tableau_salariés[Jour],DAY('Calendrier annuel'!AB10)))</f>
        <v>1</v>
      </c>
      <c r="AH10" s="4"/>
      <c r="AI10" s="35">
        <f t="shared" ca="1" si="16"/>
        <v>46149</v>
      </c>
      <c r="AJ10" s="33">
        <f t="shared" ca="1" si="4"/>
        <v>46149</v>
      </c>
      <c r="AK10" s="4" t="str">
        <f t="array" aca="1" ref="AK10" ca="1">IFERROR(INDEX(T_vacances[#Data],MATCH(1,('Calendrier annuel'!AI10&gt;=T_vacances[Date début])*(T_vacances[Date fin]&gt;='Calendrier annuel'!AI10)*(T_vacances[Zone]="A"),0),4),"")</f>
        <v/>
      </c>
      <c r="AL10" s="4" t="str">
        <f t="array" aca="1" ref="AL10" ca="1">IFERROR(INDEX(T_vacances[#Data],MATCH(1,('Calendrier annuel'!AI10&gt;=T_vacances[Date début])*(T_vacances[Date fin]&gt;='Calendrier annuel'!AI10)*(T_vacances[Zone]="B"),0),4),"")</f>
        <v/>
      </c>
      <c r="AM10" s="4" t="str">
        <f t="array" aca="1" ref="AM10" ca="1">IFERROR(INDEX(T_vacances[#Data],MATCH(1,('Calendrier annuel'!AI10&gt;=T_vacances[Date début])*(T_vacances[Date fin]&gt;='Calendrier annuel'!AI10)*(T_vacances[Zone]="C"),0),4),"")</f>
        <v/>
      </c>
      <c r="AN10" s="3">
        <f ca="1">IF(COUNTIFS(Tableau_salariés[Mois],MONTH('Calendrier annuel'!AI10),Tableau_salariés[Jour],DAY('Calendrier annuel'!AI10))=0,"",COUNTIFS(Tableau_salariés[Mois],MONTH('Calendrier annuel'!AI10),Tableau_salariés[Jour],DAY('Calendrier annuel'!AI10)))</f>
        <v>1</v>
      </c>
      <c r="AO10" s="4"/>
      <c r="AP10" s="35">
        <f t="shared" ca="1" si="17"/>
        <v>46180</v>
      </c>
      <c r="AQ10" s="33">
        <f t="shared" ca="1" si="5"/>
        <v>46180</v>
      </c>
      <c r="AR10" s="4" t="str">
        <f t="array" aca="1" ref="AR10" ca="1">IFERROR(INDEX(T_vacances[#Data],MATCH(1,('Calendrier annuel'!AP10&gt;=T_vacances[Date début])*(T_vacances[Date fin]&gt;='Calendrier annuel'!AP10)*(T_vacances[Zone]="A"),0),4),"")</f>
        <v/>
      </c>
      <c r="AS10" s="4" t="str">
        <f t="array" aca="1" ref="AS10" ca="1">IFERROR(INDEX(T_vacances[#Data],MATCH(1,('Calendrier annuel'!AP10&gt;=T_vacances[Date début])*(T_vacances[Date fin]&gt;='Calendrier annuel'!AP10)*(T_vacances[Zone]="B"),0),4),"")</f>
        <v/>
      </c>
      <c r="AT10" s="4" t="str">
        <f t="array" aca="1" ref="AT10" ca="1">IFERROR(INDEX(T_vacances[#Data],MATCH(1,('Calendrier annuel'!AP10&gt;=T_vacances[Date début])*(T_vacances[Date fin]&gt;='Calendrier annuel'!AP10)*(T_vacances[Zone]="C"),0),4),"")</f>
        <v/>
      </c>
      <c r="AU10" s="3">
        <f ca="1">IF(COUNTIFS(Tableau_salariés[Mois],MONTH('Calendrier annuel'!AP10),Tableau_salariés[Jour],DAY('Calendrier annuel'!AP10))=0,"",COUNTIFS(Tableau_salariés[Mois],MONTH('Calendrier annuel'!AP10),Tableau_salariés[Jour],DAY('Calendrier annuel'!AP10)))</f>
        <v>1</v>
      </c>
      <c r="AV10" s="4"/>
      <c r="AW10" s="35">
        <f t="shared" ca="1" si="18"/>
        <v>46210</v>
      </c>
      <c r="AX10" s="33">
        <f t="shared" ca="1" si="6"/>
        <v>46210</v>
      </c>
      <c r="AY10" s="4" t="str">
        <f t="array" aca="1" ref="AY10" ca="1">IFERROR(INDEX(T_vacances[#Data],MATCH(1,('Calendrier annuel'!AW10&gt;=T_vacances[Date début])*(T_vacances[Date fin]&gt;='Calendrier annuel'!AW10)*(T_vacances[Zone]="A"),0),4),"")</f>
        <v>A</v>
      </c>
      <c r="AZ10" s="4" t="str">
        <f t="array" aca="1" ref="AZ10" ca="1">IFERROR(INDEX(T_vacances[#Data],MATCH(1,('Calendrier annuel'!AW10&gt;=T_vacances[Date début])*(T_vacances[Date fin]&gt;='Calendrier annuel'!AW10)*(T_vacances[Zone]="B"),0),4),"")</f>
        <v>B</v>
      </c>
      <c r="BA10" s="4" t="str">
        <f t="array" aca="1" ref="BA10" ca="1">IFERROR(INDEX(T_vacances[#Data],MATCH(1,('Calendrier annuel'!AW10&gt;=T_vacances[Date début])*(T_vacances[Date fin]&gt;='Calendrier annuel'!AW10)*(T_vacances[Zone]="C"),0),4),"")</f>
        <v>C</v>
      </c>
      <c r="BB10" s="34">
        <f ca="1">IF(COUNTIFS(Tableau_salariés[Mois],MONTH('Calendrier annuel'!AW10),Tableau_salariés[Jour],DAY('Calendrier annuel'!AW10))=0,"",COUNTIFS(Tableau_salariés[Mois],MONTH('Calendrier annuel'!AW10),Tableau_salariés[Jour],DAY('Calendrier annuel'!AW10)))</f>
        <v>1</v>
      </c>
      <c r="BC10" s="4"/>
      <c r="BD10" s="35">
        <f t="shared" ca="1" si="19"/>
        <v>46241</v>
      </c>
      <c r="BE10" s="33">
        <f t="shared" ca="1" si="7"/>
        <v>46241</v>
      </c>
      <c r="BF10" s="4" t="str">
        <f t="array" aca="1" ref="BF10" ca="1">IFERROR(INDEX(T_vacances[#Data],MATCH(1,('Calendrier annuel'!BD10&gt;=T_vacances[Date début])*(T_vacances[Date fin]&gt;='Calendrier annuel'!BD10)*(T_vacances[Zone]="A"),0),4),"")</f>
        <v>A</v>
      </c>
      <c r="BG10" s="4" t="str">
        <f t="array" aca="1" ref="BG10" ca="1">IFERROR(INDEX(T_vacances[#Data],MATCH(1,('Calendrier annuel'!BD10&gt;=T_vacances[Date début])*(T_vacances[Date fin]&gt;='Calendrier annuel'!BD10)*(T_vacances[Zone]="B"),0),4),"")</f>
        <v>B</v>
      </c>
      <c r="BH10" s="4" t="str">
        <f t="array" aca="1" ref="BH10" ca="1">IFERROR(INDEX(T_vacances[#Data],MATCH(1,('Calendrier annuel'!BD10&gt;=T_vacances[Date début])*(T_vacances[Date fin]&gt;='Calendrier annuel'!BD10)*(T_vacances[Zone]="C"),0),4),"")</f>
        <v>C</v>
      </c>
      <c r="BI10" s="3" t="str">
        <f ca="1">IF(COUNTIFS(Tableau_salariés[Mois],MONTH('Calendrier annuel'!BD10),Tableau_salariés[Jour],DAY('Calendrier annuel'!BD10))=0,"",COUNTIFS(Tableau_salariés[Mois],MONTH('Calendrier annuel'!BD10),Tableau_salariés[Jour],DAY('Calendrier annuel'!BD10)))</f>
        <v/>
      </c>
      <c r="BJ10" s="4"/>
      <c r="BK10" s="35">
        <f t="shared" ca="1" si="20"/>
        <v>46272</v>
      </c>
      <c r="BL10" s="33">
        <f t="shared" ca="1" si="8"/>
        <v>46272</v>
      </c>
      <c r="BM10" s="4" t="str">
        <f t="array" aca="1" ref="BM10" ca="1">IFERROR(INDEX(T_vacances[#Data],MATCH(1,('Calendrier annuel'!BK10&gt;=T_vacances[Date début])*(T_vacances[Date fin]&gt;='Calendrier annuel'!BK10)*(T_vacances[Zone]="A"),0),4),"")</f>
        <v/>
      </c>
      <c r="BN10" s="4" t="str">
        <f t="array" aca="1" ref="BN10" ca="1">IFERROR(INDEX(T_vacances[#Data],MATCH(1,('Calendrier annuel'!BK10&gt;=T_vacances[Date début])*(T_vacances[Date fin]&gt;='Calendrier annuel'!BK10)*(T_vacances[Zone]="B"),0),4),"")</f>
        <v/>
      </c>
      <c r="BO10" s="4" t="str">
        <f t="array" aca="1" ref="BO10" ca="1">IFERROR(INDEX(T_vacances[#Data],MATCH(1,('Calendrier annuel'!BK10&gt;=T_vacances[Date début])*(T_vacances[Date fin]&gt;='Calendrier annuel'!BK10)*(T_vacances[Zone]="C"),0),4),"")</f>
        <v/>
      </c>
      <c r="BP10" s="3">
        <f ca="1">IF(COUNTIFS(Tableau_salariés[Mois],MONTH('Calendrier annuel'!BK10),Tableau_salariés[Jour],DAY('Calendrier annuel'!BK10))=0,"",COUNTIFS(Tableau_salariés[Mois],MONTH('Calendrier annuel'!BK10),Tableau_salariés[Jour],DAY('Calendrier annuel'!BK10)))</f>
        <v>1</v>
      </c>
      <c r="BQ10" s="4"/>
      <c r="BR10" s="35">
        <f t="shared" ca="1" si="21"/>
        <v>46302</v>
      </c>
      <c r="BS10" s="33">
        <f t="shared" ca="1" si="9"/>
        <v>46302</v>
      </c>
      <c r="BT10" s="4" t="str">
        <f t="array" aca="1" ref="BT10" ca="1">IFERROR(INDEX(T_vacances[#Data],MATCH(1,('Calendrier annuel'!BR10&gt;=T_vacances[Date début])*(T_vacances[Date fin]&gt;='Calendrier annuel'!BR10)*(T_vacances[Zone]="A"),0),4),"")</f>
        <v/>
      </c>
      <c r="BU10" s="4" t="str">
        <f t="array" aca="1" ref="BU10" ca="1">IFERROR(INDEX(T_vacances[#Data],MATCH(1,('Calendrier annuel'!BR10&gt;=T_vacances[Date début])*(T_vacances[Date fin]&gt;='Calendrier annuel'!BR10)*(T_vacances[Zone]="B"),0),4),"")</f>
        <v/>
      </c>
      <c r="BV10" s="4" t="str">
        <f t="array" aca="1" ref="BV10" ca="1">IFERROR(INDEX(T_vacances[#Data],MATCH(1,('Calendrier annuel'!BR10&gt;=T_vacances[Date début])*(T_vacances[Date fin]&gt;='Calendrier annuel'!BR10)*(T_vacances[Zone]="C"),0),4),"")</f>
        <v/>
      </c>
      <c r="BW10" s="3">
        <f ca="1">IF(COUNTIFS(Tableau_salariés[Mois],MONTH('Calendrier annuel'!BR10),Tableau_salariés[Jour],DAY('Calendrier annuel'!BR10))=0,"",COUNTIFS(Tableau_salariés[Mois],MONTH('Calendrier annuel'!BR10),Tableau_salariés[Jour],DAY('Calendrier annuel'!BR10)))</f>
        <v>1</v>
      </c>
      <c r="BX10" s="4"/>
      <c r="BY10" s="35">
        <f t="shared" ca="1" si="22"/>
        <v>46333</v>
      </c>
      <c r="BZ10" s="33">
        <f t="shared" ca="1" si="10"/>
        <v>46333</v>
      </c>
      <c r="CA10" s="4" t="str">
        <f t="array" aca="1" ref="CA10" ca="1">IFERROR(INDEX(T_vacances[#Data],MATCH(1,('Calendrier annuel'!BY10&gt;=T_vacances[Date début])*(T_vacances[Date fin]&gt;='Calendrier annuel'!BY10)*(T_vacances[Zone]="A"),0),4),"")</f>
        <v/>
      </c>
      <c r="CB10" s="4" t="str">
        <f t="array" aca="1" ref="CB10" ca="1">IFERROR(INDEX(T_vacances[#Data],MATCH(1,('Calendrier annuel'!BY10&gt;=T_vacances[Date début])*(T_vacances[Date fin]&gt;='Calendrier annuel'!BY10)*(T_vacances[Zone]="B"),0),4),"")</f>
        <v/>
      </c>
      <c r="CC10" s="4" t="str">
        <f t="array" aca="1" ref="CC10" ca="1">IFERROR(INDEX(T_vacances[#Data],MATCH(1,('Calendrier annuel'!BY10&gt;=T_vacances[Date début])*(T_vacances[Date fin]&gt;='Calendrier annuel'!BY10)*(T_vacances[Zone]="C"),0),4),"")</f>
        <v/>
      </c>
      <c r="CD10" s="3" t="str">
        <f ca="1">IF(COUNTIFS(Tableau_salariés[Mois],MONTH('Calendrier annuel'!BY10),Tableau_salariés[Jour],DAY('Calendrier annuel'!BY10))=0,"",COUNTIFS(Tableau_salariés[Mois],MONTH('Calendrier annuel'!BY10),Tableau_salariés[Jour],DAY('Calendrier annuel'!BY10)))</f>
        <v/>
      </c>
      <c r="CE10" s="4"/>
      <c r="CF10" s="35">
        <f t="shared" ca="1" si="23"/>
        <v>46363</v>
      </c>
      <c r="CG10" s="33">
        <f t="shared" ca="1" si="11"/>
        <v>46363</v>
      </c>
      <c r="CH10" s="4" t="str">
        <f t="array" aca="1" ref="CH10" ca="1">IFERROR(INDEX(T_vacances[#Data],MATCH(1,('Calendrier annuel'!CF10&gt;=T_vacances[Date début])*(T_vacances[Date fin]&gt;='Calendrier annuel'!CF10)*(T_vacances[Zone]="A"),0),4),"")</f>
        <v/>
      </c>
      <c r="CI10" s="4" t="str">
        <f t="array" aca="1" ref="CI10" ca="1">IFERROR(INDEX(T_vacances[#Data],MATCH(1,('Calendrier annuel'!CF10&gt;=T_vacances[Date début])*(T_vacances[Date fin]&gt;='Calendrier annuel'!CF10)*(T_vacances[Zone]="B"),0),4),"")</f>
        <v/>
      </c>
      <c r="CJ10" s="4" t="str">
        <f t="array" aca="1" ref="CJ10" ca="1">IFERROR(INDEX(T_vacances[#Data],MATCH(1,('Calendrier annuel'!CF10&gt;=T_vacances[Date début])*(T_vacances[Date fin]&gt;='Calendrier annuel'!CF10)*(T_vacances[Zone]="C"),0),4),"")</f>
        <v/>
      </c>
      <c r="CK10" s="3" t="str">
        <f ca="1">IF(COUNTIFS(Tableau_salariés[Mois],MONTH('Calendrier annuel'!CF10),Tableau_salariés[Jour],DAY('Calendrier annuel'!CF10))=0,"",COUNTIFS(Tableau_salariés[Mois],MONTH('Calendrier annuel'!CF10),Tableau_salariés[Jour],DAY('Calendrier annuel'!CF10)))</f>
        <v/>
      </c>
    </row>
    <row r="11" spans="1:89">
      <c r="B11" s="30"/>
      <c r="D11" t="s">
        <v>41</v>
      </c>
      <c r="G11" s="35">
        <f t="shared" ca="1" si="12"/>
        <v>46030</v>
      </c>
      <c r="H11" s="33">
        <f t="shared" ca="1" si="0"/>
        <v>46030</v>
      </c>
      <c r="I11" s="4" t="str">
        <f t="array" aca="1" ref="I11" ca="1">IFERROR(INDEX(T_vacances[#Data],MATCH(1,('Calendrier annuel'!G11&gt;=T_vacances[Date début])*(T_vacances[Date fin]&gt;='Calendrier annuel'!G11)*(T_vacances[Zone]="A"),0),4),"")</f>
        <v/>
      </c>
      <c r="J11" s="4" t="str">
        <f t="array" aca="1" ref="J11" ca="1">IFERROR(INDEX(T_vacances[#Data],MATCH(1,('Calendrier annuel'!G11&gt;=T_vacances[Date début])*(T_vacances[Date fin]&gt;='Calendrier annuel'!G11)*(T_vacances[Zone]="B"),0),4),"")</f>
        <v/>
      </c>
      <c r="K11" s="4" t="str">
        <f t="array" aca="1" ref="K11" ca="1">IFERROR(INDEX(T_vacances[#Data],MATCH(1,('Calendrier annuel'!G11&gt;=T_vacances[Date début])*(T_vacances[Date fin]&gt;='Calendrier annuel'!G11)*(T_vacances[Zone]="C"),0),4),"")</f>
        <v/>
      </c>
      <c r="L11" s="3" t="str">
        <f ca="1">IF(COUNTIFS(Tableau_salariés[Mois],MONTH('Calendrier annuel'!G11),Tableau_salariés[Jour],DAY('Calendrier annuel'!G11))=0,"",COUNTIFS(Tableau_salariés[Mois],MONTH('Calendrier annuel'!G11),Tableau_salariés[Jour],DAY('Calendrier annuel'!G11)))</f>
        <v/>
      </c>
      <c r="M11" s="4"/>
      <c r="N11" s="35">
        <f t="shared" ca="1" si="13"/>
        <v>46061</v>
      </c>
      <c r="O11" s="33">
        <f t="shared" ca="1" si="1"/>
        <v>46061</v>
      </c>
      <c r="P11" s="4" t="str">
        <f t="array" aca="1" ref="P11" ca="1">IFERROR(INDEX(T_vacances[#Data],MATCH(1,('Calendrier annuel'!N11&gt;=T_vacances[Date début])*(T_vacances[Date fin]&gt;='Calendrier annuel'!N11)*(T_vacances[Zone]="A"),0),4),"")</f>
        <v>A</v>
      </c>
      <c r="Q11" s="4" t="str">
        <f t="array" aca="1" ref="Q11" ca="1">IFERROR(INDEX(T_vacances[#Data],MATCH(1,('Calendrier annuel'!N11&gt;=T_vacances[Date début])*(T_vacances[Date fin]&gt;='Calendrier annuel'!N11)*(T_vacances[Zone]="B"),0),4),"")</f>
        <v/>
      </c>
      <c r="R11" s="4" t="str">
        <f t="array" aca="1" ref="R11" ca="1">IFERROR(INDEX(T_vacances[#Data],MATCH(1,('Calendrier annuel'!N11&gt;=T_vacances[Date début])*(T_vacances[Date fin]&gt;='Calendrier annuel'!N11)*(T_vacances[Zone]="C"),0),4),"")</f>
        <v/>
      </c>
      <c r="S11" s="3" t="str">
        <f ca="1">IF(COUNTIFS(Tableau_salariés[Mois],MONTH('Calendrier annuel'!N11),Tableau_salariés[Jour],DAY('Calendrier annuel'!N11))=0,"",COUNTIFS(Tableau_salariés[Mois],MONTH('Calendrier annuel'!N11),Tableau_salariés[Jour],DAY('Calendrier annuel'!N11)))</f>
        <v/>
      </c>
      <c r="T11" s="4"/>
      <c r="U11" s="35">
        <f t="shared" ca="1" si="14"/>
        <v>46089</v>
      </c>
      <c r="V11" s="33">
        <f t="shared" ca="1" si="2"/>
        <v>46089</v>
      </c>
      <c r="W11" s="4" t="str">
        <f t="array" aca="1" ref="W11" ca="1">IFERROR(INDEX(T_vacances[#Data],MATCH(1,('Calendrier annuel'!U11&gt;=T_vacances[Date début])*(T_vacances[Date fin]&gt;='Calendrier annuel'!U11)*(T_vacances[Zone]="A"),0),4),"")</f>
        <v/>
      </c>
      <c r="X11" s="4" t="str">
        <f t="array" aca="1" ref="X11" ca="1">IFERROR(INDEX(T_vacances[#Data],MATCH(1,('Calendrier annuel'!U11&gt;=T_vacances[Date début])*(T_vacances[Date fin]&gt;='Calendrier annuel'!U11)*(T_vacances[Zone]="B"),0),4),"")</f>
        <v/>
      </c>
      <c r="Y11" s="4" t="str">
        <f t="array" aca="1" ref="Y11" ca="1">IFERROR(INDEX(T_vacances[#Data],MATCH(1,('Calendrier annuel'!U11&gt;=T_vacances[Date début])*(T_vacances[Date fin]&gt;='Calendrier annuel'!U11)*(T_vacances[Zone]="C"),0),4),"")</f>
        <v>C</v>
      </c>
      <c r="Z11" s="3" t="str">
        <f ca="1">IF(COUNTIFS(Tableau_salariés[Mois],MONTH('Calendrier annuel'!U11),Tableau_salariés[Jour],DAY('Calendrier annuel'!U11))=0,"",COUNTIFS(Tableau_salariés[Mois],MONTH('Calendrier annuel'!U11),Tableau_salariés[Jour],DAY('Calendrier annuel'!U11)))</f>
        <v/>
      </c>
      <c r="AA11" s="4"/>
      <c r="AB11" s="35">
        <f t="shared" ca="1" si="15"/>
        <v>46120</v>
      </c>
      <c r="AC11" s="33">
        <f t="shared" ca="1" si="3"/>
        <v>46120</v>
      </c>
      <c r="AD11" s="4" t="str">
        <f t="array" aca="1" ref="AD11" ca="1">IFERROR(INDEX(T_vacances[#Data],MATCH(1,('Calendrier annuel'!AB11&gt;=T_vacances[Date début])*(T_vacances[Date fin]&gt;='Calendrier annuel'!AB11)*(T_vacances[Zone]="A"),0),4),"")</f>
        <v>A</v>
      </c>
      <c r="AE11" s="4" t="str">
        <f t="array" aca="1" ref="AE11" ca="1">IFERROR(INDEX(T_vacances[#Data],MATCH(1,('Calendrier annuel'!AB11&gt;=T_vacances[Date début])*(T_vacances[Date fin]&gt;='Calendrier annuel'!AB11)*(T_vacances[Zone]="B"),0),4),"")</f>
        <v/>
      </c>
      <c r="AF11" s="4" t="str">
        <f t="array" aca="1" ref="AF11" ca="1">IFERROR(INDEX(T_vacances[#Data],MATCH(1,('Calendrier annuel'!AB11&gt;=T_vacances[Date début])*(T_vacances[Date fin]&gt;='Calendrier annuel'!AB11)*(T_vacances[Zone]="C"),0),4),"")</f>
        <v/>
      </c>
      <c r="AG11" s="3">
        <f ca="1">IF(COUNTIFS(Tableau_salariés[Mois],MONTH('Calendrier annuel'!AB11),Tableau_salariés[Jour],DAY('Calendrier annuel'!AB11))=0,"",COUNTIFS(Tableau_salariés[Mois],MONTH('Calendrier annuel'!AB11),Tableau_salariés[Jour],DAY('Calendrier annuel'!AB11)))</f>
        <v>1</v>
      </c>
      <c r="AH11" s="4"/>
      <c r="AI11" s="35">
        <f t="shared" ca="1" si="16"/>
        <v>46150</v>
      </c>
      <c r="AJ11" s="33">
        <f t="shared" ca="1" si="4"/>
        <v>46150</v>
      </c>
      <c r="AK11" s="4" t="str">
        <f t="array" aca="1" ref="AK11" ca="1">IFERROR(INDEX(T_vacances[#Data],MATCH(1,('Calendrier annuel'!AI11&gt;=T_vacances[Date début])*(T_vacances[Date fin]&gt;='Calendrier annuel'!AI11)*(T_vacances[Zone]="A"),0),4),"")</f>
        <v/>
      </c>
      <c r="AL11" s="4" t="str">
        <f t="array" aca="1" ref="AL11" ca="1">IFERROR(INDEX(T_vacances[#Data],MATCH(1,('Calendrier annuel'!AI11&gt;=T_vacances[Date début])*(T_vacances[Date fin]&gt;='Calendrier annuel'!AI11)*(T_vacances[Zone]="B"),0),4),"")</f>
        <v/>
      </c>
      <c r="AM11" s="4" t="str">
        <f t="array" aca="1" ref="AM11" ca="1">IFERROR(INDEX(T_vacances[#Data],MATCH(1,('Calendrier annuel'!AI11&gt;=T_vacances[Date début])*(T_vacances[Date fin]&gt;='Calendrier annuel'!AI11)*(T_vacances[Zone]="C"),0),4),"")</f>
        <v/>
      </c>
      <c r="AN11" s="3" t="str">
        <f ca="1">IF(COUNTIFS(Tableau_salariés[Mois],MONTH('Calendrier annuel'!AI11),Tableau_salariés[Jour],DAY('Calendrier annuel'!AI11))=0,"",COUNTIFS(Tableau_salariés[Mois],MONTH('Calendrier annuel'!AI11),Tableau_salariés[Jour],DAY('Calendrier annuel'!AI11)))</f>
        <v/>
      </c>
      <c r="AO11" s="4"/>
      <c r="AP11" s="35">
        <f t="shared" ca="1" si="17"/>
        <v>46181</v>
      </c>
      <c r="AQ11" s="33">
        <f t="shared" ca="1" si="5"/>
        <v>46181</v>
      </c>
      <c r="AR11" s="4" t="str">
        <f t="array" aca="1" ref="AR11" ca="1">IFERROR(INDEX(T_vacances[#Data],MATCH(1,('Calendrier annuel'!AP11&gt;=T_vacances[Date début])*(T_vacances[Date fin]&gt;='Calendrier annuel'!AP11)*(T_vacances[Zone]="A"),0),4),"")</f>
        <v/>
      </c>
      <c r="AS11" s="4" t="str">
        <f t="array" aca="1" ref="AS11" ca="1">IFERROR(INDEX(T_vacances[#Data],MATCH(1,('Calendrier annuel'!AP11&gt;=T_vacances[Date début])*(T_vacances[Date fin]&gt;='Calendrier annuel'!AP11)*(T_vacances[Zone]="B"),0),4),"")</f>
        <v/>
      </c>
      <c r="AT11" s="4" t="str">
        <f t="array" aca="1" ref="AT11" ca="1">IFERROR(INDEX(T_vacances[#Data],MATCH(1,('Calendrier annuel'!AP11&gt;=T_vacances[Date début])*(T_vacances[Date fin]&gt;='Calendrier annuel'!AP11)*(T_vacances[Zone]="C"),0),4),"")</f>
        <v/>
      </c>
      <c r="AU11" s="3" t="str">
        <f ca="1">IF(COUNTIFS(Tableau_salariés[Mois],MONTH('Calendrier annuel'!AP11),Tableau_salariés[Jour],DAY('Calendrier annuel'!AP11))=0,"",COUNTIFS(Tableau_salariés[Mois],MONTH('Calendrier annuel'!AP11),Tableau_salariés[Jour],DAY('Calendrier annuel'!AP11)))</f>
        <v/>
      </c>
      <c r="AV11" s="4"/>
      <c r="AW11" s="35">
        <f t="shared" ca="1" si="18"/>
        <v>46211</v>
      </c>
      <c r="AX11" s="33">
        <f t="shared" ca="1" si="6"/>
        <v>46211</v>
      </c>
      <c r="AY11" s="4" t="str">
        <f t="array" aca="1" ref="AY11" ca="1">IFERROR(INDEX(T_vacances[#Data],MATCH(1,('Calendrier annuel'!AW11&gt;=T_vacances[Date début])*(T_vacances[Date fin]&gt;='Calendrier annuel'!AW11)*(T_vacances[Zone]="A"),0),4),"")</f>
        <v>A</v>
      </c>
      <c r="AZ11" s="4" t="str">
        <f t="array" aca="1" ref="AZ11" ca="1">IFERROR(INDEX(T_vacances[#Data],MATCH(1,('Calendrier annuel'!AW11&gt;=T_vacances[Date début])*(T_vacances[Date fin]&gt;='Calendrier annuel'!AW11)*(T_vacances[Zone]="B"),0),4),"")</f>
        <v>B</v>
      </c>
      <c r="BA11" s="4" t="str">
        <f t="array" aca="1" ref="BA11" ca="1">IFERROR(INDEX(T_vacances[#Data],MATCH(1,('Calendrier annuel'!AW11&gt;=T_vacances[Date début])*(T_vacances[Date fin]&gt;='Calendrier annuel'!AW11)*(T_vacances[Zone]="C"),0),4),"")</f>
        <v>C</v>
      </c>
      <c r="BB11" s="34">
        <f ca="1">IF(COUNTIFS(Tableau_salariés[Mois],MONTH('Calendrier annuel'!AW11),Tableau_salariés[Jour],DAY('Calendrier annuel'!AW11))=0,"",COUNTIFS(Tableau_salariés[Mois],MONTH('Calendrier annuel'!AW11),Tableau_salariés[Jour],DAY('Calendrier annuel'!AW11)))</f>
        <v>3</v>
      </c>
      <c r="BC11" s="4"/>
      <c r="BD11" s="35">
        <f t="shared" ca="1" si="19"/>
        <v>46242</v>
      </c>
      <c r="BE11" s="33">
        <f t="shared" ca="1" si="7"/>
        <v>46242</v>
      </c>
      <c r="BF11" s="4" t="str">
        <f t="array" aca="1" ref="BF11" ca="1">IFERROR(INDEX(T_vacances[#Data],MATCH(1,('Calendrier annuel'!BD11&gt;=T_vacances[Date début])*(T_vacances[Date fin]&gt;='Calendrier annuel'!BD11)*(T_vacances[Zone]="A"),0),4),"")</f>
        <v>A</v>
      </c>
      <c r="BG11" s="4" t="str">
        <f t="array" aca="1" ref="BG11" ca="1">IFERROR(INDEX(T_vacances[#Data],MATCH(1,('Calendrier annuel'!BD11&gt;=T_vacances[Date début])*(T_vacances[Date fin]&gt;='Calendrier annuel'!BD11)*(T_vacances[Zone]="B"),0),4),"")</f>
        <v>B</v>
      </c>
      <c r="BH11" s="4" t="str">
        <f t="array" aca="1" ref="BH11" ca="1">IFERROR(INDEX(T_vacances[#Data],MATCH(1,('Calendrier annuel'!BD11&gt;=T_vacances[Date début])*(T_vacances[Date fin]&gt;='Calendrier annuel'!BD11)*(T_vacances[Zone]="C"),0),4),"")</f>
        <v>C</v>
      </c>
      <c r="BI11" s="3">
        <f ca="1">IF(COUNTIFS(Tableau_salariés[Mois],MONTH('Calendrier annuel'!BD11),Tableau_salariés[Jour],DAY('Calendrier annuel'!BD11))=0,"",COUNTIFS(Tableau_salariés[Mois],MONTH('Calendrier annuel'!BD11),Tableau_salariés[Jour],DAY('Calendrier annuel'!BD11)))</f>
        <v>1</v>
      </c>
      <c r="BJ11" s="4"/>
      <c r="BK11" s="35">
        <f t="shared" ca="1" si="20"/>
        <v>46273</v>
      </c>
      <c r="BL11" s="33">
        <f t="shared" ca="1" si="8"/>
        <v>46273</v>
      </c>
      <c r="BM11" s="4" t="str">
        <f t="array" aca="1" ref="BM11" ca="1">IFERROR(INDEX(T_vacances[#Data],MATCH(1,('Calendrier annuel'!BK11&gt;=T_vacances[Date début])*(T_vacances[Date fin]&gt;='Calendrier annuel'!BK11)*(T_vacances[Zone]="A"),0),4),"")</f>
        <v/>
      </c>
      <c r="BN11" s="4" t="str">
        <f t="array" aca="1" ref="BN11" ca="1">IFERROR(INDEX(T_vacances[#Data],MATCH(1,('Calendrier annuel'!BK11&gt;=T_vacances[Date début])*(T_vacances[Date fin]&gt;='Calendrier annuel'!BK11)*(T_vacances[Zone]="B"),0),4),"")</f>
        <v/>
      </c>
      <c r="BO11" s="4" t="str">
        <f t="array" aca="1" ref="BO11" ca="1">IFERROR(INDEX(T_vacances[#Data],MATCH(1,('Calendrier annuel'!BK11&gt;=T_vacances[Date début])*(T_vacances[Date fin]&gt;='Calendrier annuel'!BK11)*(T_vacances[Zone]="C"),0),4),"")</f>
        <v/>
      </c>
      <c r="BP11" s="3">
        <f ca="1">IF(COUNTIFS(Tableau_salariés[Mois],MONTH('Calendrier annuel'!BK11),Tableau_salariés[Jour],DAY('Calendrier annuel'!BK11))=0,"",COUNTIFS(Tableau_salariés[Mois],MONTH('Calendrier annuel'!BK11),Tableau_salariés[Jour],DAY('Calendrier annuel'!BK11)))</f>
        <v>1</v>
      </c>
      <c r="BQ11" s="4"/>
      <c r="BR11" s="35">
        <f t="shared" ca="1" si="21"/>
        <v>46303</v>
      </c>
      <c r="BS11" s="33">
        <f t="shared" ca="1" si="9"/>
        <v>46303</v>
      </c>
      <c r="BT11" s="4" t="str">
        <f t="array" aca="1" ref="BT11" ca="1">IFERROR(INDEX(T_vacances[#Data],MATCH(1,('Calendrier annuel'!BR11&gt;=T_vacances[Date début])*(T_vacances[Date fin]&gt;='Calendrier annuel'!BR11)*(T_vacances[Zone]="A"),0),4),"")</f>
        <v/>
      </c>
      <c r="BU11" s="4" t="str">
        <f t="array" aca="1" ref="BU11" ca="1">IFERROR(INDEX(T_vacances[#Data],MATCH(1,('Calendrier annuel'!BR11&gt;=T_vacances[Date début])*(T_vacances[Date fin]&gt;='Calendrier annuel'!BR11)*(T_vacances[Zone]="B"),0),4),"")</f>
        <v/>
      </c>
      <c r="BV11" s="4" t="str">
        <f t="array" aca="1" ref="BV11" ca="1">IFERROR(INDEX(T_vacances[#Data],MATCH(1,('Calendrier annuel'!BR11&gt;=T_vacances[Date début])*(T_vacances[Date fin]&gt;='Calendrier annuel'!BR11)*(T_vacances[Zone]="C"),0),4),"")</f>
        <v/>
      </c>
      <c r="BW11" s="3">
        <f ca="1">IF(COUNTIFS(Tableau_salariés[Mois],MONTH('Calendrier annuel'!BR11),Tableau_salariés[Jour],DAY('Calendrier annuel'!BR11))=0,"",COUNTIFS(Tableau_salariés[Mois],MONTH('Calendrier annuel'!BR11),Tableau_salariés[Jour],DAY('Calendrier annuel'!BR11)))</f>
        <v>1</v>
      </c>
      <c r="BX11" s="4"/>
      <c r="BY11" s="35">
        <f t="shared" ca="1" si="22"/>
        <v>46334</v>
      </c>
      <c r="BZ11" s="33">
        <f t="shared" ca="1" si="10"/>
        <v>46334</v>
      </c>
      <c r="CA11" s="4" t="str">
        <f t="array" aca="1" ref="CA11" ca="1">IFERROR(INDEX(T_vacances[#Data],MATCH(1,('Calendrier annuel'!BY11&gt;=T_vacances[Date début])*(T_vacances[Date fin]&gt;='Calendrier annuel'!BY11)*(T_vacances[Zone]="A"),0),4),"")</f>
        <v/>
      </c>
      <c r="CB11" s="4" t="str">
        <f t="array" aca="1" ref="CB11" ca="1">IFERROR(INDEX(T_vacances[#Data],MATCH(1,('Calendrier annuel'!BY11&gt;=T_vacances[Date début])*(T_vacances[Date fin]&gt;='Calendrier annuel'!BY11)*(T_vacances[Zone]="B"),0),4),"")</f>
        <v/>
      </c>
      <c r="CC11" s="4" t="str">
        <f t="array" aca="1" ref="CC11" ca="1">IFERROR(INDEX(T_vacances[#Data],MATCH(1,('Calendrier annuel'!BY11&gt;=T_vacances[Date début])*(T_vacances[Date fin]&gt;='Calendrier annuel'!BY11)*(T_vacances[Zone]="C"),0),4),"")</f>
        <v/>
      </c>
      <c r="CD11" s="3" t="str">
        <f ca="1">IF(COUNTIFS(Tableau_salariés[Mois],MONTH('Calendrier annuel'!BY11),Tableau_salariés[Jour],DAY('Calendrier annuel'!BY11))=0,"",COUNTIFS(Tableau_salariés[Mois],MONTH('Calendrier annuel'!BY11),Tableau_salariés[Jour],DAY('Calendrier annuel'!BY11)))</f>
        <v/>
      </c>
      <c r="CE11" s="4"/>
      <c r="CF11" s="35">
        <f t="shared" ca="1" si="23"/>
        <v>46364</v>
      </c>
      <c r="CG11" s="33">
        <f t="shared" ca="1" si="11"/>
        <v>46364</v>
      </c>
      <c r="CH11" s="4" t="str">
        <f t="array" aca="1" ref="CH11" ca="1">IFERROR(INDEX(T_vacances[#Data],MATCH(1,('Calendrier annuel'!CF11&gt;=T_vacances[Date début])*(T_vacances[Date fin]&gt;='Calendrier annuel'!CF11)*(T_vacances[Zone]="A"),0),4),"")</f>
        <v/>
      </c>
      <c r="CI11" s="4" t="str">
        <f t="array" aca="1" ref="CI11" ca="1">IFERROR(INDEX(T_vacances[#Data],MATCH(1,('Calendrier annuel'!CF11&gt;=T_vacances[Date début])*(T_vacances[Date fin]&gt;='Calendrier annuel'!CF11)*(T_vacances[Zone]="B"),0),4),"")</f>
        <v/>
      </c>
      <c r="CJ11" s="4" t="str">
        <f t="array" aca="1" ref="CJ11" ca="1">IFERROR(INDEX(T_vacances[#Data],MATCH(1,('Calendrier annuel'!CF11&gt;=T_vacances[Date début])*(T_vacances[Date fin]&gt;='Calendrier annuel'!CF11)*(T_vacances[Zone]="C"),0),4),"")</f>
        <v/>
      </c>
      <c r="CK11" s="3" t="str">
        <f ca="1">IF(COUNTIFS(Tableau_salariés[Mois],MONTH('Calendrier annuel'!CF11),Tableau_salariés[Jour],DAY('Calendrier annuel'!CF11))=0,"",COUNTIFS(Tableau_salariés[Mois],MONTH('Calendrier annuel'!CF11),Tableau_salariés[Jour],DAY('Calendrier annuel'!CF11)))</f>
        <v/>
      </c>
    </row>
    <row r="12" spans="1:89">
      <c r="B12" s="7"/>
      <c r="D12" t="s">
        <v>43</v>
      </c>
      <c r="G12" s="35">
        <f t="shared" ca="1" si="12"/>
        <v>46031</v>
      </c>
      <c r="H12" s="33">
        <f t="shared" ca="1" si="0"/>
        <v>46031</v>
      </c>
      <c r="I12" s="4" t="str">
        <f t="array" aca="1" ref="I12" ca="1">IFERROR(INDEX(T_vacances[#Data],MATCH(1,('Calendrier annuel'!G12&gt;=T_vacances[Date début])*(T_vacances[Date fin]&gt;='Calendrier annuel'!G12)*(T_vacances[Zone]="A"),0),4),"")</f>
        <v/>
      </c>
      <c r="J12" s="4" t="str">
        <f t="array" aca="1" ref="J12" ca="1">IFERROR(INDEX(T_vacances[#Data],MATCH(1,('Calendrier annuel'!G12&gt;=T_vacances[Date début])*(T_vacances[Date fin]&gt;='Calendrier annuel'!G12)*(T_vacances[Zone]="B"),0),4),"")</f>
        <v/>
      </c>
      <c r="K12" s="4" t="str">
        <f t="array" aca="1" ref="K12" ca="1">IFERROR(INDEX(T_vacances[#Data],MATCH(1,('Calendrier annuel'!G12&gt;=T_vacances[Date début])*(T_vacances[Date fin]&gt;='Calendrier annuel'!G12)*(T_vacances[Zone]="C"),0),4),"")</f>
        <v/>
      </c>
      <c r="L12" s="3" t="str">
        <f ca="1">IF(COUNTIFS(Tableau_salariés[Mois],MONTH('Calendrier annuel'!G12),Tableau_salariés[Jour],DAY('Calendrier annuel'!G12))=0,"",COUNTIFS(Tableau_salariés[Mois],MONTH('Calendrier annuel'!G12),Tableau_salariés[Jour],DAY('Calendrier annuel'!G12)))</f>
        <v/>
      </c>
      <c r="M12" s="4"/>
      <c r="N12" s="35">
        <f t="shared" ca="1" si="13"/>
        <v>46062</v>
      </c>
      <c r="O12" s="33">
        <f t="shared" ca="1" si="1"/>
        <v>46062</v>
      </c>
      <c r="P12" s="4" t="str">
        <f t="array" aca="1" ref="P12" ca="1">IFERROR(INDEX(T_vacances[#Data],MATCH(1,('Calendrier annuel'!N12&gt;=T_vacances[Date début])*(T_vacances[Date fin]&gt;='Calendrier annuel'!N12)*(T_vacances[Zone]="A"),0),4),"")</f>
        <v>A</v>
      </c>
      <c r="Q12" s="4" t="str">
        <f t="array" aca="1" ref="Q12" ca="1">IFERROR(INDEX(T_vacances[#Data],MATCH(1,('Calendrier annuel'!N12&gt;=T_vacances[Date début])*(T_vacances[Date fin]&gt;='Calendrier annuel'!N12)*(T_vacances[Zone]="B"),0),4),"")</f>
        <v/>
      </c>
      <c r="R12" s="4" t="str">
        <f t="array" aca="1" ref="R12" ca="1">IFERROR(INDEX(T_vacances[#Data],MATCH(1,('Calendrier annuel'!N12&gt;=T_vacances[Date début])*(T_vacances[Date fin]&gt;='Calendrier annuel'!N12)*(T_vacances[Zone]="C"),0),4),"")</f>
        <v/>
      </c>
      <c r="S12" s="3">
        <f ca="1">IF(COUNTIFS(Tableau_salariés[Mois],MONTH('Calendrier annuel'!N12),Tableau_salariés[Jour],DAY('Calendrier annuel'!N12))=0,"",COUNTIFS(Tableau_salariés[Mois],MONTH('Calendrier annuel'!N12),Tableau_salariés[Jour],DAY('Calendrier annuel'!N12)))</f>
        <v>1</v>
      </c>
      <c r="T12" s="4"/>
      <c r="U12" s="35">
        <f t="shared" ca="1" si="14"/>
        <v>46090</v>
      </c>
      <c r="V12" s="33">
        <f t="shared" ca="1" si="2"/>
        <v>46090</v>
      </c>
      <c r="W12" s="4" t="str">
        <f t="array" aca="1" ref="W12" ca="1">IFERROR(INDEX(T_vacances[#Data],MATCH(1,('Calendrier annuel'!U12&gt;=T_vacances[Date début])*(T_vacances[Date fin]&gt;='Calendrier annuel'!U12)*(T_vacances[Zone]="A"),0),4),"")</f>
        <v/>
      </c>
      <c r="X12" s="4" t="str">
        <f t="array" aca="1" ref="X12" ca="1">IFERROR(INDEX(T_vacances[#Data],MATCH(1,('Calendrier annuel'!U12&gt;=T_vacances[Date début])*(T_vacances[Date fin]&gt;='Calendrier annuel'!U12)*(T_vacances[Zone]="B"),0),4),"")</f>
        <v/>
      </c>
      <c r="Y12" s="4" t="str">
        <f t="array" aca="1" ref="Y12" ca="1">IFERROR(INDEX(T_vacances[#Data],MATCH(1,('Calendrier annuel'!U12&gt;=T_vacances[Date début])*(T_vacances[Date fin]&gt;='Calendrier annuel'!U12)*(T_vacances[Zone]="C"),0),4),"")</f>
        <v/>
      </c>
      <c r="Z12" s="3" t="str">
        <f ca="1">IF(COUNTIFS(Tableau_salariés[Mois],MONTH('Calendrier annuel'!U12),Tableau_salariés[Jour],DAY('Calendrier annuel'!U12))=0,"",COUNTIFS(Tableau_salariés[Mois],MONTH('Calendrier annuel'!U12),Tableau_salariés[Jour],DAY('Calendrier annuel'!U12)))</f>
        <v/>
      </c>
      <c r="AA12" s="4"/>
      <c r="AB12" s="35">
        <f t="shared" ca="1" si="15"/>
        <v>46121</v>
      </c>
      <c r="AC12" s="33">
        <f t="shared" ca="1" si="3"/>
        <v>46121</v>
      </c>
      <c r="AD12" s="4" t="str">
        <f t="array" aca="1" ref="AD12" ca="1">IFERROR(INDEX(T_vacances[#Data],MATCH(1,('Calendrier annuel'!AB12&gt;=T_vacances[Date début])*(T_vacances[Date fin]&gt;='Calendrier annuel'!AB12)*(T_vacances[Zone]="A"),0),4),"")</f>
        <v>A</v>
      </c>
      <c r="AE12" s="4" t="str">
        <f t="array" aca="1" ref="AE12" ca="1">IFERROR(INDEX(T_vacances[#Data],MATCH(1,('Calendrier annuel'!AB12&gt;=T_vacances[Date début])*(T_vacances[Date fin]&gt;='Calendrier annuel'!AB12)*(T_vacances[Zone]="B"),0),4),"")</f>
        <v/>
      </c>
      <c r="AF12" s="4" t="str">
        <f t="array" aca="1" ref="AF12" ca="1">IFERROR(INDEX(T_vacances[#Data],MATCH(1,('Calendrier annuel'!AB12&gt;=T_vacances[Date début])*(T_vacances[Date fin]&gt;='Calendrier annuel'!AB12)*(T_vacances[Zone]="C"),0),4),"")</f>
        <v/>
      </c>
      <c r="AG12" s="3">
        <f ca="1">IF(COUNTIFS(Tableau_salariés[Mois],MONTH('Calendrier annuel'!AB12),Tableau_salariés[Jour],DAY('Calendrier annuel'!AB12))=0,"",COUNTIFS(Tableau_salariés[Mois],MONTH('Calendrier annuel'!AB12),Tableau_salariés[Jour],DAY('Calendrier annuel'!AB12)))</f>
        <v>3</v>
      </c>
      <c r="AH12" s="4"/>
      <c r="AI12" s="35">
        <f t="shared" ca="1" si="16"/>
        <v>46151</v>
      </c>
      <c r="AJ12" s="33">
        <f t="shared" ca="1" si="4"/>
        <v>46151</v>
      </c>
      <c r="AK12" s="4" t="str">
        <f t="array" aca="1" ref="AK12" ca="1">IFERROR(INDEX(T_vacances[#Data],MATCH(1,('Calendrier annuel'!AI12&gt;=T_vacances[Date début])*(T_vacances[Date fin]&gt;='Calendrier annuel'!AI12)*(T_vacances[Zone]="A"),0),4),"")</f>
        <v/>
      </c>
      <c r="AL12" s="4" t="str">
        <f t="array" aca="1" ref="AL12" ca="1">IFERROR(INDEX(T_vacances[#Data],MATCH(1,('Calendrier annuel'!AI12&gt;=T_vacances[Date début])*(T_vacances[Date fin]&gt;='Calendrier annuel'!AI12)*(T_vacances[Zone]="B"),0),4),"")</f>
        <v/>
      </c>
      <c r="AM12" s="4" t="str">
        <f t="array" aca="1" ref="AM12" ca="1">IFERROR(INDEX(T_vacances[#Data],MATCH(1,('Calendrier annuel'!AI12&gt;=T_vacances[Date début])*(T_vacances[Date fin]&gt;='Calendrier annuel'!AI12)*(T_vacances[Zone]="C"),0),4),"")</f>
        <v/>
      </c>
      <c r="AN12" s="3">
        <f ca="1">IF(COUNTIFS(Tableau_salariés[Mois],MONTH('Calendrier annuel'!AI12),Tableau_salariés[Jour],DAY('Calendrier annuel'!AI12))=0,"",COUNTIFS(Tableau_salariés[Mois],MONTH('Calendrier annuel'!AI12),Tableau_salariés[Jour],DAY('Calendrier annuel'!AI12)))</f>
        <v>1</v>
      </c>
      <c r="AO12" s="4"/>
      <c r="AP12" s="35">
        <f t="shared" ca="1" si="17"/>
        <v>46182</v>
      </c>
      <c r="AQ12" s="33">
        <f t="shared" ca="1" si="5"/>
        <v>46182</v>
      </c>
      <c r="AR12" s="4" t="str">
        <f t="array" aca="1" ref="AR12" ca="1">IFERROR(INDEX(T_vacances[#Data],MATCH(1,('Calendrier annuel'!AP12&gt;=T_vacances[Date début])*(T_vacances[Date fin]&gt;='Calendrier annuel'!AP12)*(T_vacances[Zone]="A"),0),4),"")</f>
        <v/>
      </c>
      <c r="AS12" s="4" t="str">
        <f t="array" aca="1" ref="AS12" ca="1">IFERROR(INDEX(T_vacances[#Data],MATCH(1,('Calendrier annuel'!AP12&gt;=T_vacances[Date début])*(T_vacances[Date fin]&gt;='Calendrier annuel'!AP12)*(T_vacances[Zone]="B"),0),4),"")</f>
        <v/>
      </c>
      <c r="AT12" s="4" t="str">
        <f t="array" aca="1" ref="AT12" ca="1">IFERROR(INDEX(T_vacances[#Data],MATCH(1,('Calendrier annuel'!AP12&gt;=T_vacances[Date début])*(T_vacances[Date fin]&gt;='Calendrier annuel'!AP12)*(T_vacances[Zone]="C"),0),4),"")</f>
        <v/>
      </c>
      <c r="AU12" s="3" t="str">
        <f ca="1">IF(COUNTIFS(Tableau_salariés[Mois],MONTH('Calendrier annuel'!AP12),Tableau_salariés[Jour],DAY('Calendrier annuel'!AP12))=0,"",COUNTIFS(Tableau_salariés[Mois],MONTH('Calendrier annuel'!AP12),Tableau_salariés[Jour],DAY('Calendrier annuel'!AP12)))</f>
        <v/>
      </c>
      <c r="AV12" s="4"/>
      <c r="AW12" s="35">
        <f t="shared" ca="1" si="18"/>
        <v>46212</v>
      </c>
      <c r="AX12" s="33">
        <f t="shared" ca="1" si="6"/>
        <v>46212</v>
      </c>
      <c r="AY12" s="4" t="str">
        <f t="array" aca="1" ref="AY12" ca="1">IFERROR(INDEX(T_vacances[#Data],MATCH(1,('Calendrier annuel'!AW12&gt;=T_vacances[Date début])*(T_vacances[Date fin]&gt;='Calendrier annuel'!AW12)*(T_vacances[Zone]="A"),0),4),"")</f>
        <v>A</v>
      </c>
      <c r="AZ12" s="4" t="str">
        <f t="array" aca="1" ref="AZ12" ca="1">IFERROR(INDEX(T_vacances[#Data],MATCH(1,('Calendrier annuel'!AW12&gt;=T_vacances[Date début])*(T_vacances[Date fin]&gt;='Calendrier annuel'!AW12)*(T_vacances[Zone]="B"),0),4),"")</f>
        <v>B</v>
      </c>
      <c r="BA12" s="4" t="str">
        <f t="array" aca="1" ref="BA12" ca="1">IFERROR(INDEX(T_vacances[#Data],MATCH(1,('Calendrier annuel'!AW12&gt;=T_vacances[Date début])*(T_vacances[Date fin]&gt;='Calendrier annuel'!AW12)*(T_vacances[Zone]="C"),0),4),"")</f>
        <v>C</v>
      </c>
      <c r="BB12" s="34">
        <f ca="1">IF(COUNTIFS(Tableau_salariés[Mois],MONTH('Calendrier annuel'!AW12),Tableau_salariés[Jour],DAY('Calendrier annuel'!AW12))=0,"",COUNTIFS(Tableau_salariés[Mois],MONTH('Calendrier annuel'!AW12),Tableau_salariés[Jour],DAY('Calendrier annuel'!AW12)))</f>
        <v>1</v>
      </c>
      <c r="BC12" s="4"/>
      <c r="BD12" s="35">
        <f t="shared" ca="1" si="19"/>
        <v>46243</v>
      </c>
      <c r="BE12" s="33">
        <f t="shared" ca="1" si="7"/>
        <v>46243</v>
      </c>
      <c r="BF12" s="4" t="str">
        <f t="array" aca="1" ref="BF12" ca="1">IFERROR(INDEX(T_vacances[#Data],MATCH(1,('Calendrier annuel'!BD12&gt;=T_vacances[Date début])*(T_vacances[Date fin]&gt;='Calendrier annuel'!BD12)*(T_vacances[Zone]="A"),0),4),"")</f>
        <v>A</v>
      </c>
      <c r="BG12" s="4" t="str">
        <f t="array" aca="1" ref="BG12" ca="1">IFERROR(INDEX(T_vacances[#Data],MATCH(1,('Calendrier annuel'!BD12&gt;=T_vacances[Date début])*(T_vacances[Date fin]&gt;='Calendrier annuel'!BD12)*(T_vacances[Zone]="B"),0),4),"")</f>
        <v>B</v>
      </c>
      <c r="BH12" s="4" t="str">
        <f t="array" aca="1" ref="BH12" ca="1">IFERROR(INDEX(T_vacances[#Data],MATCH(1,('Calendrier annuel'!BD12&gt;=T_vacances[Date début])*(T_vacances[Date fin]&gt;='Calendrier annuel'!BD12)*(T_vacances[Zone]="C"),0),4),"")</f>
        <v>C</v>
      </c>
      <c r="BI12" s="3">
        <f ca="1">IF(COUNTIFS(Tableau_salariés[Mois],MONTH('Calendrier annuel'!BD12),Tableau_salariés[Jour],DAY('Calendrier annuel'!BD12))=0,"",COUNTIFS(Tableau_salariés[Mois],MONTH('Calendrier annuel'!BD12),Tableau_salariés[Jour],DAY('Calendrier annuel'!BD12)))</f>
        <v>2</v>
      </c>
      <c r="BJ12" s="4"/>
      <c r="BK12" s="35">
        <f t="shared" ca="1" si="20"/>
        <v>46274</v>
      </c>
      <c r="BL12" s="33">
        <f t="shared" ca="1" si="8"/>
        <v>46274</v>
      </c>
      <c r="BM12" s="4" t="str">
        <f t="array" aca="1" ref="BM12" ca="1">IFERROR(INDEX(T_vacances[#Data],MATCH(1,('Calendrier annuel'!BK12&gt;=T_vacances[Date début])*(T_vacances[Date fin]&gt;='Calendrier annuel'!BK12)*(T_vacances[Zone]="A"),0),4),"")</f>
        <v/>
      </c>
      <c r="BN12" s="4" t="str">
        <f t="array" aca="1" ref="BN12" ca="1">IFERROR(INDEX(T_vacances[#Data],MATCH(1,('Calendrier annuel'!BK12&gt;=T_vacances[Date début])*(T_vacances[Date fin]&gt;='Calendrier annuel'!BK12)*(T_vacances[Zone]="B"),0),4),"")</f>
        <v/>
      </c>
      <c r="BO12" s="4" t="str">
        <f t="array" aca="1" ref="BO12" ca="1">IFERROR(INDEX(T_vacances[#Data],MATCH(1,('Calendrier annuel'!BK12&gt;=T_vacances[Date début])*(T_vacances[Date fin]&gt;='Calendrier annuel'!BK12)*(T_vacances[Zone]="C"),0),4),"")</f>
        <v/>
      </c>
      <c r="BP12" s="3">
        <f ca="1">IF(COUNTIFS(Tableau_salariés[Mois],MONTH('Calendrier annuel'!BK12),Tableau_salariés[Jour],DAY('Calendrier annuel'!BK12))=0,"",COUNTIFS(Tableau_salariés[Mois],MONTH('Calendrier annuel'!BK12),Tableau_salariés[Jour],DAY('Calendrier annuel'!BK12)))</f>
        <v>1</v>
      </c>
      <c r="BQ12" s="4"/>
      <c r="BR12" s="35">
        <f t="shared" ca="1" si="21"/>
        <v>46304</v>
      </c>
      <c r="BS12" s="33">
        <f t="shared" ca="1" si="9"/>
        <v>46304</v>
      </c>
      <c r="BT12" s="4" t="str">
        <f t="array" aca="1" ref="BT12" ca="1">IFERROR(INDEX(T_vacances[#Data],MATCH(1,('Calendrier annuel'!BR12&gt;=T_vacances[Date début])*(T_vacances[Date fin]&gt;='Calendrier annuel'!BR12)*(T_vacances[Zone]="A"),0),4),"")</f>
        <v/>
      </c>
      <c r="BU12" s="4" t="str">
        <f t="array" aca="1" ref="BU12" ca="1">IFERROR(INDEX(T_vacances[#Data],MATCH(1,('Calendrier annuel'!BR12&gt;=T_vacances[Date début])*(T_vacances[Date fin]&gt;='Calendrier annuel'!BR12)*(T_vacances[Zone]="B"),0),4),"")</f>
        <v/>
      </c>
      <c r="BV12" s="4" t="str">
        <f t="array" aca="1" ref="BV12" ca="1">IFERROR(INDEX(T_vacances[#Data],MATCH(1,('Calendrier annuel'!BR12&gt;=T_vacances[Date début])*(T_vacances[Date fin]&gt;='Calendrier annuel'!BR12)*(T_vacances[Zone]="C"),0),4),"")</f>
        <v/>
      </c>
      <c r="BW12" s="3" t="str">
        <f ca="1">IF(COUNTIFS(Tableau_salariés[Mois],MONTH('Calendrier annuel'!BR12),Tableau_salariés[Jour],DAY('Calendrier annuel'!BR12))=0,"",COUNTIFS(Tableau_salariés[Mois],MONTH('Calendrier annuel'!BR12),Tableau_salariés[Jour],DAY('Calendrier annuel'!BR12)))</f>
        <v/>
      </c>
      <c r="BX12" s="4"/>
      <c r="BY12" s="35">
        <f t="shared" ca="1" si="22"/>
        <v>46335</v>
      </c>
      <c r="BZ12" s="33">
        <f t="shared" ca="1" si="10"/>
        <v>46335</v>
      </c>
      <c r="CA12" s="4" t="str">
        <f t="array" aca="1" ref="CA12" ca="1">IFERROR(INDEX(T_vacances[#Data],MATCH(1,('Calendrier annuel'!BY12&gt;=T_vacances[Date début])*(T_vacances[Date fin]&gt;='Calendrier annuel'!BY12)*(T_vacances[Zone]="A"),0),4),"")</f>
        <v/>
      </c>
      <c r="CB12" s="4" t="str">
        <f t="array" aca="1" ref="CB12" ca="1">IFERROR(INDEX(T_vacances[#Data],MATCH(1,('Calendrier annuel'!BY12&gt;=T_vacances[Date début])*(T_vacances[Date fin]&gt;='Calendrier annuel'!BY12)*(T_vacances[Zone]="B"),0),4),"")</f>
        <v/>
      </c>
      <c r="CC12" s="4" t="str">
        <f t="array" aca="1" ref="CC12" ca="1">IFERROR(INDEX(T_vacances[#Data],MATCH(1,('Calendrier annuel'!BY12&gt;=T_vacances[Date début])*(T_vacances[Date fin]&gt;='Calendrier annuel'!BY12)*(T_vacances[Zone]="C"),0),4),"")</f>
        <v/>
      </c>
      <c r="CD12" s="3">
        <f ca="1">IF(COUNTIFS(Tableau_salariés[Mois],MONTH('Calendrier annuel'!BY12),Tableau_salariés[Jour],DAY('Calendrier annuel'!BY12))=0,"",COUNTIFS(Tableau_salariés[Mois],MONTH('Calendrier annuel'!BY12),Tableau_salariés[Jour],DAY('Calendrier annuel'!BY12)))</f>
        <v>2</v>
      </c>
      <c r="CE12" s="4"/>
      <c r="CF12" s="35">
        <f t="shared" ca="1" si="23"/>
        <v>46365</v>
      </c>
      <c r="CG12" s="33">
        <f t="shared" ca="1" si="11"/>
        <v>46365</v>
      </c>
      <c r="CH12" s="4" t="str">
        <f t="array" aca="1" ref="CH12" ca="1">IFERROR(INDEX(T_vacances[#Data],MATCH(1,('Calendrier annuel'!CF12&gt;=T_vacances[Date début])*(T_vacances[Date fin]&gt;='Calendrier annuel'!CF12)*(T_vacances[Zone]="A"),0),4),"")</f>
        <v/>
      </c>
      <c r="CI12" s="4" t="str">
        <f t="array" aca="1" ref="CI12" ca="1">IFERROR(INDEX(T_vacances[#Data],MATCH(1,('Calendrier annuel'!CF12&gt;=T_vacances[Date début])*(T_vacances[Date fin]&gt;='Calendrier annuel'!CF12)*(T_vacances[Zone]="B"),0),4),"")</f>
        <v/>
      </c>
      <c r="CJ12" s="4" t="str">
        <f t="array" aca="1" ref="CJ12" ca="1">IFERROR(INDEX(T_vacances[#Data],MATCH(1,('Calendrier annuel'!CF12&gt;=T_vacances[Date début])*(T_vacances[Date fin]&gt;='Calendrier annuel'!CF12)*(T_vacances[Zone]="C"),0),4),"")</f>
        <v/>
      </c>
      <c r="CK12" s="3">
        <f ca="1">IF(COUNTIFS(Tableau_salariés[Mois],MONTH('Calendrier annuel'!CF12),Tableau_salariés[Jour],DAY('Calendrier annuel'!CF12))=0,"",COUNTIFS(Tableau_salariés[Mois],MONTH('Calendrier annuel'!CF12),Tableau_salariés[Jour],DAY('Calendrier annuel'!CF12)))</f>
        <v>2</v>
      </c>
    </row>
    <row r="13" spans="1:89">
      <c r="D13" s="8" t="s">
        <v>2</v>
      </c>
      <c r="G13" s="35">
        <f t="shared" ca="1" si="12"/>
        <v>46032</v>
      </c>
      <c r="H13" s="33">
        <f t="shared" ca="1" si="0"/>
        <v>46032</v>
      </c>
      <c r="I13" s="4" t="str">
        <f t="array" aca="1" ref="I13" ca="1">IFERROR(INDEX(T_vacances[#Data],MATCH(1,('Calendrier annuel'!G13&gt;=T_vacances[Date début])*(T_vacances[Date fin]&gt;='Calendrier annuel'!G13)*(T_vacances[Zone]="A"),0),4),"")</f>
        <v/>
      </c>
      <c r="J13" s="4" t="str">
        <f t="array" aca="1" ref="J13" ca="1">IFERROR(INDEX(T_vacances[#Data],MATCH(1,('Calendrier annuel'!G13&gt;=T_vacances[Date début])*(T_vacances[Date fin]&gt;='Calendrier annuel'!G13)*(T_vacances[Zone]="B"),0),4),"")</f>
        <v/>
      </c>
      <c r="K13" s="4" t="str">
        <f t="array" aca="1" ref="K13" ca="1">IFERROR(INDEX(T_vacances[#Data],MATCH(1,('Calendrier annuel'!G13&gt;=T_vacances[Date début])*(T_vacances[Date fin]&gt;='Calendrier annuel'!G13)*(T_vacances[Zone]="C"),0),4),"")</f>
        <v/>
      </c>
      <c r="L13" s="3" t="str">
        <f ca="1">IF(COUNTIFS(Tableau_salariés[Mois],MONTH('Calendrier annuel'!G13),Tableau_salariés[Jour],DAY('Calendrier annuel'!G13))=0,"",COUNTIFS(Tableau_salariés[Mois],MONTH('Calendrier annuel'!G13),Tableau_salariés[Jour],DAY('Calendrier annuel'!G13)))</f>
        <v/>
      </c>
      <c r="M13" s="4"/>
      <c r="N13" s="35">
        <f t="shared" ca="1" si="13"/>
        <v>46063</v>
      </c>
      <c r="O13" s="33">
        <f t="shared" ca="1" si="1"/>
        <v>46063</v>
      </c>
      <c r="P13" s="4" t="str">
        <f t="array" aca="1" ref="P13" ca="1">IFERROR(INDEX(T_vacances[#Data],MATCH(1,('Calendrier annuel'!N13&gt;=T_vacances[Date début])*(T_vacances[Date fin]&gt;='Calendrier annuel'!N13)*(T_vacances[Zone]="A"),0),4),"")</f>
        <v>A</v>
      </c>
      <c r="Q13" s="4" t="str">
        <f t="array" aca="1" ref="Q13" ca="1">IFERROR(INDEX(T_vacances[#Data],MATCH(1,('Calendrier annuel'!N13&gt;=T_vacances[Date début])*(T_vacances[Date fin]&gt;='Calendrier annuel'!N13)*(T_vacances[Zone]="B"),0),4),"")</f>
        <v/>
      </c>
      <c r="R13" s="4" t="str">
        <f t="array" aca="1" ref="R13" ca="1">IFERROR(INDEX(T_vacances[#Data],MATCH(1,('Calendrier annuel'!N13&gt;=T_vacances[Date début])*(T_vacances[Date fin]&gt;='Calendrier annuel'!N13)*(T_vacances[Zone]="C"),0),4),"")</f>
        <v/>
      </c>
      <c r="S13" s="3">
        <f ca="1">IF(COUNTIFS(Tableau_salariés[Mois],MONTH('Calendrier annuel'!N13),Tableau_salariés[Jour],DAY('Calendrier annuel'!N13))=0,"",COUNTIFS(Tableau_salariés[Mois],MONTH('Calendrier annuel'!N13),Tableau_salariés[Jour],DAY('Calendrier annuel'!N13)))</f>
        <v>2</v>
      </c>
      <c r="T13" s="4"/>
      <c r="U13" s="35">
        <f t="shared" ca="1" si="14"/>
        <v>46091</v>
      </c>
      <c r="V13" s="33">
        <f t="shared" ca="1" si="2"/>
        <v>46091</v>
      </c>
      <c r="W13" s="4" t="str">
        <f t="array" aca="1" ref="W13" ca="1">IFERROR(INDEX(T_vacances[#Data],MATCH(1,('Calendrier annuel'!U13&gt;=T_vacances[Date début])*(T_vacances[Date fin]&gt;='Calendrier annuel'!U13)*(T_vacances[Zone]="A"),0),4),"")</f>
        <v/>
      </c>
      <c r="X13" s="4" t="str">
        <f t="array" aca="1" ref="X13" ca="1">IFERROR(INDEX(T_vacances[#Data],MATCH(1,('Calendrier annuel'!U13&gt;=T_vacances[Date début])*(T_vacances[Date fin]&gt;='Calendrier annuel'!U13)*(T_vacances[Zone]="B"),0),4),"")</f>
        <v/>
      </c>
      <c r="Y13" s="4" t="str">
        <f t="array" aca="1" ref="Y13" ca="1">IFERROR(INDEX(T_vacances[#Data],MATCH(1,('Calendrier annuel'!U13&gt;=T_vacances[Date début])*(T_vacances[Date fin]&gt;='Calendrier annuel'!U13)*(T_vacances[Zone]="C"),0),4),"")</f>
        <v/>
      </c>
      <c r="Z13" s="3" t="str">
        <f ca="1">IF(COUNTIFS(Tableau_salariés[Mois],MONTH('Calendrier annuel'!U13),Tableau_salariés[Jour],DAY('Calendrier annuel'!U13))=0,"",COUNTIFS(Tableau_salariés[Mois],MONTH('Calendrier annuel'!U13),Tableau_salariés[Jour],DAY('Calendrier annuel'!U13)))</f>
        <v/>
      </c>
      <c r="AA13" s="4"/>
      <c r="AB13" s="35">
        <f t="shared" ca="1" si="15"/>
        <v>46122</v>
      </c>
      <c r="AC13" s="33">
        <f t="shared" ca="1" si="3"/>
        <v>46122</v>
      </c>
      <c r="AD13" s="4" t="str">
        <f t="array" aca="1" ref="AD13" ca="1">IFERROR(INDEX(T_vacances[#Data],MATCH(1,('Calendrier annuel'!AB13&gt;=T_vacances[Date début])*(T_vacances[Date fin]&gt;='Calendrier annuel'!AB13)*(T_vacances[Zone]="A"),0),4),"")</f>
        <v>A</v>
      </c>
      <c r="AE13" s="4" t="str">
        <f t="array" aca="1" ref="AE13" ca="1">IFERROR(INDEX(T_vacances[#Data],MATCH(1,('Calendrier annuel'!AB13&gt;=T_vacances[Date début])*(T_vacances[Date fin]&gt;='Calendrier annuel'!AB13)*(T_vacances[Zone]="B"),0),4),"")</f>
        <v/>
      </c>
      <c r="AF13" s="4" t="str">
        <f t="array" aca="1" ref="AF13" ca="1">IFERROR(INDEX(T_vacances[#Data],MATCH(1,('Calendrier annuel'!AB13&gt;=T_vacances[Date début])*(T_vacances[Date fin]&gt;='Calendrier annuel'!AB13)*(T_vacances[Zone]="C"),0),4),"")</f>
        <v/>
      </c>
      <c r="AG13" s="3">
        <f ca="1">IF(COUNTIFS(Tableau_salariés[Mois],MONTH('Calendrier annuel'!AB13),Tableau_salariés[Jour],DAY('Calendrier annuel'!AB13))=0,"",COUNTIFS(Tableau_salariés[Mois],MONTH('Calendrier annuel'!AB13),Tableau_salariés[Jour],DAY('Calendrier annuel'!AB13)))</f>
        <v>2</v>
      </c>
      <c r="AH13" s="4"/>
      <c r="AI13" s="35">
        <f t="shared" ca="1" si="16"/>
        <v>46152</v>
      </c>
      <c r="AJ13" s="33">
        <f t="shared" ca="1" si="4"/>
        <v>46152</v>
      </c>
      <c r="AK13" s="4" t="str">
        <f t="array" aca="1" ref="AK13" ca="1">IFERROR(INDEX(T_vacances[#Data],MATCH(1,('Calendrier annuel'!AI13&gt;=T_vacances[Date début])*(T_vacances[Date fin]&gt;='Calendrier annuel'!AI13)*(T_vacances[Zone]="A"),0),4),"")</f>
        <v/>
      </c>
      <c r="AL13" s="4" t="str">
        <f t="array" aca="1" ref="AL13" ca="1">IFERROR(INDEX(T_vacances[#Data],MATCH(1,('Calendrier annuel'!AI13&gt;=T_vacances[Date début])*(T_vacances[Date fin]&gt;='Calendrier annuel'!AI13)*(T_vacances[Zone]="B"),0),4),"")</f>
        <v/>
      </c>
      <c r="AM13" s="4" t="str">
        <f t="array" aca="1" ref="AM13" ca="1">IFERROR(INDEX(T_vacances[#Data],MATCH(1,('Calendrier annuel'!AI13&gt;=T_vacances[Date début])*(T_vacances[Date fin]&gt;='Calendrier annuel'!AI13)*(T_vacances[Zone]="C"),0),4),"")</f>
        <v/>
      </c>
      <c r="AN13" s="3">
        <f ca="1">IF(COUNTIFS(Tableau_salariés[Mois],MONTH('Calendrier annuel'!AI13),Tableau_salariés[Jour],DAY('Calendrier annuel'!AI13))=0,"",COUNTIFS(Tableau_salariés[Mois],MONTH('Calendrier annuel'!AI13),Tableau_salariés[Jour],DAY('Calendrier annuel'!AI13)))</f>
        <v>4</v>
      </c>
      <c r="AO13" s="4"/>
      <c r="AP13" s="35">
        <f t="shared" ca="1" si="17"/>
        <v>46183</v>
      </c>
      <c r="AQ13" s="33">
        <f t="shared" ca="1" si="5"/>
        <v>46183</v>
      </c>
      <c r="AR13" s="4" t="str">
        <f t="array" aca="1" ref="AR13" ca="1">IFERROR(INDEX(T_vacances[#Data],MATCH(1,('Calendrier annuel'!AP13&gt;=T_vacances[Date début])*(T_vacances[Date fin]&gt;='Calendrier annuel'!AP13)*(T_vacances[Zone]="A"),0),4),"")</f>
        <v/>
      </c>
      <c r="AS13" s="4" t="str">
        <f t="array" aca="1" ref="AS13" ca="1">IFERROR(INDEX(T_vacances[#Data],MATCH(1,('Calendrier annuel'!AP13&gt;=T_vacances[Date début])*(T_vacances[Date fin]&gt;='Calendrier annuel'!AP13)*(T_vacances[Zone]="B"),0),4),"")</f>
        <v/>
      </c>
      <c r="AT13" s="4" t="str">
        <f t="array" aca="1" ref="AT13" ca="1">IFERROR(INDEX(T_vacances[#Data],MATCH(1,('Calendrier annuel'!AP13&gt;=T_vacances[Date début])*(T_vacances[Date fin]&gt;='Calendrier annuel'!AP13)*(T_vacances[Zone]="C"),0),4),"")</f>
        <v/>
      </c>
      <c r="AU13" s="3" t="str">
        <f ca="1">IF(COUNTIFS(Tableau_salariés[Mois],MONTH('Calendrier annuel'!AP13),Tableau_salariés[Jour],DAY('Calendrier annuel'!AP13))=0,"",COUNTIFS(Tableau_salariés[Mois],MONTH('Calendrier annuel'!AP13),Tableau_salariés[Jour],DAY('Calendrier annuel'!AP13)))</f>
        <v/>
      </c>
      <c r="AV13" s="4"/>
      <c r="AW13" s="35">
        <f t="shared" ca="1" si="18"/>
        <v>46213</v>
      </c>
      <c r="AX13" s="33">
        <f t="shared" ca="1" si="6"/>
        <v>46213</v>
      </c>
      <c r="AY13" s="4" t="str">
        <f t="array" aca="1" ref="AY13" ca="1">IFERROR(INDEX(T_vacances[#Data],MATCH(1,('Calendrier annuel'!AW13&gt;=T_vacances[Date début])*(T_vacances[Date fin]&gt;='Calendrier annuel'!AW13)*(T_vacances[Zone]="A"),0),4),"")</f>
        <v>A</v>
      </c>
      <c r="AZ13" s="4" t="str">
        <f t="array" aca="1" ref="AZ13" ca="1">IFERROR(INDEX(T_vacances[#Data],MATCH(1,('Calendrier annuel'!AW13&gt;=T_vacances[Date début])*(T_vacances[Date fin]&gt;='Calendrier annuel'!AW13)*(T_vacances[Zone]="B"),0),4),"")</f>
        <v>B</v>
      </c>
      <c r="BA13" s="4" t="str">
        <f t="array" aca="1" ref="BA13" ca="1">IFERROR(INDEX(T_vacances[#Data],MATCH(1,('Calendrier annuel'!AW13&gt;=T_vacances[Date début])*(T_vacances[Date fin]&gt;='Calendrier annuel'!AW13)*(T_vacances[Zone]="C"),0),4),"")</f>
        <v>C</v>
      </c>
      <c r="BB13" s="34" t="str">
        <f ca="1">IF(COUNTIFS(Tableau_salariés[Mois],MONTH('Calendrier annuel'!AW13),Tableau_salariés[Jour],DAY('Calendrier annuel'!AW13))=0,"",COUNTIFS(Tableau_salariés[Mois],MONTH('Calendrier annuel'!AW13),Tableau_salariés[Jour],DAY('Calendrier annuel'!AW13)))</f>
        <v/>
      </c>
      <c r="BC13" s="4"/>
      <c r="BD13" s="35">
        <f t="shared" ca="1" si="19"/>
        <v>46244</v>
      </c>
      <c r="BE13" s="33">
        <f t="shared" ca="1" si="7"/>
        <v>46244</v>
      </c>
      <c r="BF13" s="4" t="str">
        <f t="array" aca="1" ref="BF13" ca="1">IFERROR(INDEX(T_vacances[#Data],MATCH(1,('Calendrier annuel'!BD13&gt;=T_vacances[Date début])*(T_vacances[Date fin]&gt;='Calendrier annuel'!BD13)*(T_vacances[Zone]="A"),0),4),"")</f>
        <v>A</v>
      </c>
      <c r="BG13" s="4" t="str">
        <f t="array" aca="1" ref="BG13" ca="1">IFERROR(INDEX(T_vacances[#Data],MATCH(1,('Calendrier annuel'!BD13&gt;=T_vacances[Date début])*(T_vacances[Date fin]&gt;='Calendrier annuel'!BD13)*(T_vacances[Zone]="B"),0),4),"")</f>
        <v>B</v>
      </c>
      <c r="BH13" s="4" t="str">
        <f t="array" aca="1" ref="BH13" ca="1">IFERROR(INDEX(T_vacances[#Data],MATCH(1,('Calendrier annuel'!BD13&gt;=T_vacances[Date début])*(T_vacances[Date fin]&gt;='Calendrier annuel'!BD13)*(T_vacances[Zone]="C"),0),4),"")</f>
        <v>C</v>
      </c>
      <c r="BI13" s="3">
        <f ca="1">IF(COUNTIFS(Tableau_salariés[Mois],MONTH('Calendrier annuel'!BD13),Tableau_salariés[Jour],DAY('Calendrier annuel'!BD13))=0,"",COUNTIFS(Tableau_salariés[Mois],MONTH('Calendrier annuel'!BD13),Tableau_salariés[Jour],DAY('Calendrier annuel'!BD13)))</f>
        <v>1</v>
      </c>
      <c r="BJ13" s="4"/>
      <c r="BK13" s="35">
        <f t="shared" ca="1" si="20"/>
        <v>46275</v>
      </c>
      <c r="BL13" s="33">
        <f t="shared" ca="1" si="8"/>
        <v>46275</v>
      </c>
      <c r="BM13" s="4" t="str">
        <f t="array" aca="1" ref="BM13" ca="1">IFERROR(INDEX(T_vacances[#Data],MATCH(1,('Calendrier annuel'!BK13&gt;=T_vacances[Date début])*(T_vacances[Date fin]&gt;='Calendrier annuel'!BK13)*(T_vacances[Zone]="A"),0),4),"")</f>
        <v/>
      </c>
      <c r="BN13" s="4" t="str">
        <f t="array" aca="1" ref="BN13" ca="1">IFERROR(INDEX(T_vacances[#Data],MATCH(1,('Calendrier annuel'!BK13&gt;=T_vacances[Date début])*(T_vacances[Date fin]&gt;='Calendrier annuel'!BK13)*(T_vacances[Zone]="B"),0),4),"")</f>
        <v/>
      </c>
      <c r="BO13" s="4" t="str">
        <f t="array" aca="1" ref="BO13" ca="1">IFERROR(INDEX(T_vacances[#Data],MATCH(1,('Calendrier annuel'!BK13&gt;=T_vacances[Date début])*(T_vacances[Date fin]&gt;='Calendrier annuel'!BK13)*(T_vacances[Zone]="C"),0),4),"")</f>
        <v/>
      </c>
      <c r="BP13" s="3" t="str">
        <f ca="1">IF(COUNTIFS(Tableau_salariés[Mois],MONTH('Calendrier annuel'!BK13),Tableau_salariés[Jour],DAY('Calendrier annuel'!BK13))=0,"",COUNTIFS(Tableau_salariés[Mois],MONTH('Calendrier annuel'!BK13),Tableau_salariés[Jour],DAY('Calendrier annuel'!BK13)))</f>
        <v/>
      </c>
      <c r="BQ13" s="4"/>
      <c r="BR13" s="35">
        <f t="shared" ca="1" si="21"/>
        <v>46305</v>
      </c>
      <c r="BS13" s="33">
        <f t="shared" ca="1" si="9"/>
        <v>46305</v>
      </c>
      <c r="BT13" s="4" t="str">
        <f t="array" aca="1" ref="BT13" ca="1">IFERROR(INDEX(T_vacances[#Data],MATCH(1,('Calendrier annuel'!BR13&gt;=T_vacances[Date début])*(T_vacances[Date fin]&gt;='Calendrier annuel'!BR13)*(T_vacances[Zone]="A"),0),4),"")</f>
        <v/>
      </c>
      <c r="BU13" s="4" t="str">
        <f t="array" aca="1" ref="BU13" ca="1">IFERROR(INDEX(T_vacances[#Data],MATCH(1,('Calendrier annuel'!BR13&gt;=T_vacances[Date début])*(T_vacances[Date fin]&gt;='Calendrier annuel'!BR13)*(T_vacances[Zone]="B"),0),4),"")</f>
        <v/>
      </c>
      <c r="BV13" s="4" t="str">
        <f t="array" aca="1" ref="BV13" ca="1">IFERROR(INDEX(T_vacances[#Data],MATCH(1,('Calendrier annuel'!BR13&gt;=T_vacances[Date début])*(T_vacances[Date fin]&gt;='Calendrier annuel'!BR13)*(T_vacances[Zone]="C"),0),4),"")</f>
        <v/>
      </c>
      <c r="BW13" s="3" t="str">
        <f ca="1">IF(COUNTIFS(Tableau_salariés[Mois],MONTH('Calendrier annuel'!BR13),Tableau_salariés[Jour],DAY('Calendrier annuel'!BR13))=0,"",COUNTIFS(Tableau_salariés[Mois],MONTH('Calendrier annuel'!BR13),Tableau_salariés[Jour],DAY('Calendrier annuel'!BR13)))</f>
        <v/>
      </c>
      <c r="BX13" s="4"/>
      <c r="BY13" s="35">
        <f t="shared" ca="1" si="22"/>
        <v>46336</v>
      </c>
      <c r="BZ13" s="33">
        <f t="shared" ca="1" si="10"/>
        <v>46336</v>
      </c>
      <c r="CA13" s="4" t="str">
        <f t="array" aca="1" ref="CA13" ca="1">IFERROR(INDEX(T_vacances[#Data],MATCH(1,('Calendrier annuel'!BY13&gt;=T_vacances[Date début])*(T_vacances[Date fin]&gt;='Calendrier annuel'!BY13)*(T_vacances[Zone]="A"),0),4),"")</f>
        <v/>
      </c>
      <c r="CB13" s="4" t="str">
        <f t="array" aca="1" ref="CB13" ca="1">IFERROR(INDEX(T_vacances[#Data],MATCH(1,('Calendrier annuel'!BY13&gt;=T_vacances[Date début])*(T_vacances[Date fin]&gt;='Calendrier annuel'!BY13)*(T_vacances[Zone]="B"),0),4),"")</f>
        <v/>
      </c>
      <c r="CC13" s="4" t="str">
        <f t="array" aca="1" ref="CC13" ca="1">IFERROR(INDEX(T_vacances[#Data],MATCH(1,('Calendrier annuel'!BY13&gt;=T_vacances[Date début])*(T_vacances[Date fin]&gt;='Calendrier annuel'!BY13)*(T_vacances[Zone]="C"),0),4),"")</f>
        <v/>
      </c>
      <c r="CD13" s="3" t="str">
        <f ca="1">IF(COUNTIFS(Tableau_salariés[Mois],MONTH('Calendrier annuel'!BY13),Tableau_salariés[Jour],DAY('Calendrier annuel'!BY13))=0,"",COUNTIFS(Tableau_salariés[Mois],MONTH('Calendrier annuel'!BY13),Tableau_salariés[Jour],DAY('Calendrier annuel'!BY13)))</f>
        <v/>
      </c>
      <c r="CE13" s="4"/>
      <c r="CF13" s="35">
        <f t="shared" ca="1" si="23"/>
        <v>46366</v>
      </c>
      <c r="CG13" s="33">
        <f t="shared" ca="1" si="11"/>
        <v>46366</v>
      </c>
      <c r="CH13" s="4" t="str">
        <f t="array" aca="1" ref="CH13" ca="1">IFERROR(INDEX(T_vacances[#Data],MATCH(1,('Calendrier annuel'!CF13&gt;=T_vacances[Date début])*(T_vacances[Date fin]&gt;='Calendrier annuel'!CF13)*(T_vacances[Zone]="A"),0),4),"")</f>
        <v/>
      </c>
      <c r="CI13" s="4" t="str">
        <f t="array" aca="1" ref="CI13" ca="1">IFERROR(INDEX(T_vacances[#Data],MATCH(1,('Calendrier annuel'!CF13&gt;=T_vacances[Date début])*(T_vacances[Date fin]&gt;='Calendrier annuel'!CF13)*(T_vacances[Zone]="B"),0),4),"")</f>
        <v/>
      </c>
      <c r="CJ13" s="4" t="str">
        <f t="array" aca="1" ref="CJ13" ca="1">IFERROR(INDEX(T_vacances[#Data],MATCH(1,('Calendrier annuel'!CF13&gt;=T_vacances[Date début])*(T_vacances[Date fin]&gt;='Calendrier annuel'!CF13)*(T_vacances[Zone]="C"),0),4),"")</f>
        <v/>
      </c>
      <c r="CK13" s="3" t="str">
        <f ca="1">IF(COUNTIFS(Tableau_salariés[Mois],MONTH('Calendrier annuel'!CF13),Tableau_salariés[Jour],DAY('Calendrier annuel'!CF13))=0,"",COUNTIFS(Tableau_salariés[Mois],MONTH('Calendrier annuel'!CF13),Tableau_salariés[Jour],DAY('Calendrier annuel'!CF13)))</f>
        <v/>
      </c>
    </row>
    <row r="14" spans="1:89">
      <c r="B14" s="38"/>
      <c r="C14" s="38"/>
      <c r="D14" s="38"/>
      <c r="G14" s="35">
        <f t="shared" ca="1" si="12"/>
        <v>46033</v>
      </c>
      <c r="H14" s="33">
        <f t="shared" ca="1" si="0"/>
        <v>46033</v>
      </c>
      <c r="I14" s="4" t="str">
        <f t="array" aca="1" ref="I14" ca="1">IFERROR(INDEX(T_vacances[#Data],MATCH(1,('Calendrier annuel'!G14&gt;=T_vacances[Date début])*(T_vacances[Date fin]&gt;='Calendrier annuel'!G14)*(T_vacances[Zone]="A"),0),4),"")</f>
        <v/>
      </c>
      <c r="J14" s="4" t="str">
        <f t="array" aca="1" ref="J14" ca="1">IFERROR(INDEX(T_vacances[#Data],MATCH(1,('Calendrier annuel'!G14&gt;=T_vacances[Date début])*(T_vacances[Date fin]&gt;='Calendrier annuel'!G14)*(T_vacances[Zone]="B"),0),4),"")</f>
        <v/>
      </c>
      <c r="K14" s="4" t="str">
        <f t="array" aca="1" ref="K14" ca="1">IFERROR(INDEX(T_vacances[#Data],MATCH(1,('Calendrier annuel'!G14&gt;=T_vacances[Date début])*(T_vacances[Date fin]&gt;='Calendrier annuel'!G14)*(T_vacances[Zone]="C"),0),4),"")</f>
        <v/>
      </c>
      <c r="L14" s="3">
        <f ca="1">IF(COUNTIFS(Tableau_salariés[Mois],MONTH('Calendrier annuel'!G14),Tableau_salariés[Jour],DAY('Calendrier annuel'!G14))=0,"",COUNTIFS(Tableau_salariés[Mois],MONTH('Calendrier annuel'!G14),Tableau_salariés[Jour],DAY('Calendrier annuel'!G14)))</f>
        <v>1</v>
      </c>
      <c r="M14" s="4"/>
      <c r="N14" s="35">
        <f t="shared" ca="1" si="13"/>
        <v>46064</v>
      </c>
      <c r="O14" s="33">
        <f t="shared" ca="1" si="1"/>
        <v>46064</v>
      </c>
      <c r="P14" s="4" t="str">
        <f t="array" aca="1" ref="P14" ca="1">IFERROR(INDEX(T_vacances[#Data],MATCH(1,('Calendrier annuel'!N14&gt;=T_vacances[Date début])*(T_vacances[Date fin]&gt;='Calendrier annuel'!N14)*(T_vacances[Zone]="A"),0),4),"")</f>
        <v>A</v>
      </c>
      <c r="Q14" s="4" t="str">
        <f t="array" aca="1" ref="Q14" ca="1">IFERROR(INDEX(T_vacances[#Data],MATCH(1,('Calendrier annuel'!N14&gt;=T_vacances[Date début])*(T_vacances[Date fin]&gt;='Calendrier annuel'!N14)*(T_vacances[Zone]="B"),0),4),"")</f>
        <v/>
      </c>
      <c r="R14" s="4" t="str">
        <f t="array" aca="1" ref="R14" ca="1">IFERROR(INDEX(T_vacances[#Data],MATCH(1,('Calendrier annuel'!N14&gt;=T_vacances[Date début])*(T_vacances[Date fin]&gt;='Calendrier annuel'!N14)*(T_vacances[Zone]="C"),0),4),"")</f>
        <v/>
      </c>
      <c r="S14" s="3" t="str">
        <f ca="1">IF(COUNTIFS(Tableau_salariés[Mois],MONTH('Calendrier annuel'!N14),Tableau_salariés[Jour],DAY('Calendrier annuel'!N14))=0,"",COUNTIFS(Tableau_salariés[Mois],MONTH('Calendrier annuel'!N14),Tableau_salariés[Jour],DAY('Calendrier annuel'!N14)))</f>
        <v/>
      </c>
      <c r="T14" s="4"/>
      <c r="U14" s="35">
        <f t="shared" ca="1" si="14"/>
        <v>46092</v>
      </c>
      <c r="V14" s="33">
        <f t="shared" ca="1" si="2"/>
        <v>46092</v>
      </c>
      <c r="W14" s="4" t="str">
        <f t="array" aca="1" ref="W14" ca="1">IFERROR(INDEX(T_vacances[#Data],MATCH(1,('Calendrier annuel'!U14&gt;=T_vacances[Date début])*(T_vacances[Date fin]&gt;='Calendrier annuel'!U14)*(T_vacances[Zone]="A"),0),4),"")</f>
        <v/>
      </c>
      <c r="X14" s="4" t="str">
        <f t="array" aca="1" ref="X14" ca="1">IFERROR(INDEX(T_vacances[#Data],MATCH(1,('Calendrier annuel'!U14&gt;=T_vacances[Date début])*(T_vacances[Date fin]&gt;='Calendrier annuel'!U14)*(T_vacances[Zone]="B"),0),4),"")</f>
        <v/>
      </c>
      <c r="Y14" s="4" t="str">
        <f t="array" aca="1" ref="Y14" ca="1">IFERROR(INDEX(T_vacances[#Data],MATCH(1,('Calendrier annuel'!U14&gt;=T_vacances[Date début])*(T_vacances[Date fin]&gt;='Calendrier annuel'!U14)*(T_vacances[Zone]="C"),0),4),"")</f>
        <v/>
      </c>
      <c r="Z14" s="3" t="str">
        <f ca="1">IF(COUNTIFS(Tableau_salariés[Mois],MONTH('Calendrier annuel'!U14),Tableau_salariés[Jour],DAY('Calendrier annuel'!U14))=0,"",COUNTIFS(Tableau_salariés[Mois],MONTH('Calendrier annuel'!U14),Tableau_salariés[Jour],DAY('Calendrier annuel'!U14)))</f>
        <v/>
      </c>
      <c r="AA14" s="4"/>
      <c r="AB14" s="35">
        <f t="shared" ca="1" si="15"/>
        <v>46123</v>
      </c>
      <c r="AC14" s="33">
        <f t="shared" ca="1" si="3"/>
        <v>46123</v>
      </c>
      <c r="AD14" s="4" t="str">
        <f t="array" aca="1" ref="AD14" ca="1">IFERROR(INDEX(T_vacances[#Data],MATCH(1,('Calendrier annuel'!AB14&gt;=T_vacances[Date début])*(T_vacances[Date fin]&gt;='Calendrier annuel'!AB14)*(T_vacances[Zone]="A"),0),4),"")</f>
        <v>A</v>
      </c>
      <c r="AE14" s="4" t="str">
        <f t="array" aca="1" ref="AE14" ca="1">IFERROR(INDEX(T_vacances[#Data],MATCH(1,('Calendrier annuel'!AB14&gt;=T_vacances[Date début])*(T_vacances[Date fin]&gt;='Calendrier annuel'!AB14)*(T_vacances[Zone]="B"),0),4),"")</f>
        <v>B</v>
      </c>
      <c r="AF14" s="4" t="str">
        <f t="array" aca="1" ref="AF14" ca="1">IFERROR(INDEX(T_vacances[#Data],MATCH(1,('Calendrier annuel'!AB14&gt;=T_vacances[Date début])*(T_vacances[Date fin]&gt;='Calendrier annuel'!AB14)*(T_vacances[Zone]="C"),0),4),"")</f>
        <v/>
      </c>
      <c r="AG14" s="3">
        <f ca="1">IF(COUNTIFS(Tableau_salariés[Mois],MONTH('Calendrier annuel'!AB14),Tableau_salariés[Jour],DAY('Calendrier annuel'!AB14))=0,"",COUNTIFS(Tableau_salariés[Mois],MONTH('Calendrier annuel'!AB14),Tableau_salariés[Jour],DAY('Calendrier annuel'!AB14)))</f>
        <v>1</v>
      </c>
      <c r="AH14" s="4"/>
      <c r="AI14" s="35">
        <f t="shared" ca="1" si="16"/>
        <v>46153</v>
      </c>
      <c r="AJ14" s="33">
        <f t="shared" ca="1" si="4"/>
        <v>46153</v>
      </c>
      <c r="AK14" s="4" t="str">
        <f t="array" aca="1" ref="AK14" ca="1">IFERROR(INDEX(T_vacances[#Data],MATCH(1,('Calendrier annuel'!AI14&gt;=T_vacances[Date début])*(T_vacances[Date fin]&gt;='Calendrier annuel'!AI14)*(T_vacances[Zone]="A"),0),4),"")</f>
        <v/>
      </c>
      <c r="AL14" s="4" t="str">
        <f t="array" aca="1" ref="AL14" ca="1">IFERROR(INDEX(T_vacances[#Data],MATCH(1,('Calendrier annuel'!AI14&gt;=T_vacances[Date début])*(T_vacances[Date fin]&gt;='Calendrier annuel'!AI14)*(T_vacances[Zone]="B"),0),4),"")</f>
        <v/>
      </c>
      <c r="AM14" s="4" t="str">
        <f t="array" aca="1" ref="AM14" ca="1">IFERROR(INDEX(T_vacances[#Data],MATCH(1,('Calendrier annuel'!AI14&gt;=T_vacances[Date début])*(T_vacances[Date fin]&gt;='Calendrier annuel'!AI14)*(T_vacances[Zone]="C"),0),4),"")</f>
        <v/>
      </c>
      <c r="AN14" s="3" t="str">
        <f ca="1">IF(COUNTIFS(Tableau_salariés[Mois],MONTH('Calendrier annuel'!AI14),Tableau_salariés[Jour],DAY('Calendrier annuel'!AI14))=0,"",COUNTIFS(Tableau_salariés[Mois],MONTH('Calendrier annuel'!AI14),Tableau_salariés[Jour],DAY('Calendrier annuel'!AI14)))</f>
        <v/>
      </c>
      <c r="AO14" s="4"/>
      <c r="AP14" s="35">
        <f t="shared" ca="1" si="17"/>
        <v>46184</v>
      </c>
      <c r="AQ14" s="33">
        <f t="shared" ca="1" si="5"/>
        <v>46184</v>
      </c>
      <c r="AR14" s="4" t="str">
        <f t="array" aca="1" ref="AR14" ca="1">IFERROR(INDEX(T_vacances[#Data],MATCH(1,('Calendrier annuel'!AP14&gt;=T_vacances[Date début])*(T_vacances[Date fin]&gt;='Calendrier annuel'!AP14)*(T_vacances[Zone]="A"),0),4),"")</f>
        <v/>
      </c>
      <c r="AS14" s="4" t="str">
        <f t="array" aca="1" ref="AS14" ca="1">IFERROR(INDEX(T_vacances[#Data],MATCH(1,('Calendrier annuel'!AP14&gt;=T_vacances[Date début])*(T_vacances[Date fin]&gt;='Calendrier annuel'!AP14)*(T_vacances[Zone]="B"),0),4),"")</f>
        <v/>
      </c>
      <c r="AT14" s="4" t="str">
        <f t="array" aca="1" ref="AT14" ca="1">IFERROR(INDEX(T_vacances[#Data],MATCH(1,('Calendrier annuel'!AP14&gt;=T_vacances[Date début])*(T_vacances[Date fin]&gt;='Calendrier annuel'!AP14)*(T_vacances[Zone]="C"),0),4),"")</f>
        <v/>
      </c>
      <c r="AU14" s="3" t="str">
        <f ca="1">IF(COUNTIFS(Tableau_salariés[Mois],MONTH('Calendrier annuel'!AP14),Tableau_salariés[Jour],DAY('Calendrier annuel'!AP14))=0,"",COUNTIFS(Tableau_salariés[Mois],MONTH('Calendrier annuel'!AP14),Tableau_salariés[Jour],DAY('Calendrier annuel'!AP14)))</f>
        <v/>
      </c>
      <c r="AV14" s="4"/>
      <c r="AW14" s="35">
        <f t="shared" ca="1" si="18"/>
        <v>46214</v>
      </c>
      <c r="AX14" s="33">
        <f t="shared" ca="1" si="6"/>
        <v>46214</v>
      </c>
      <c r="AY14" s="4" t="str">
        <f t="array" aca="1" ref="AY14" ca="1">IFERROR(INDEX(T_vacances[#Data],MATCH(1,('Calendrier annuel'!AW14&gt;=T_vacances[Date début])*(T_vacances[Date fin]&gt;='Calendrier annuel'!AW14)*(T_vacances[Zone]="A"),0),4),"")</f>
        <v>A</v>
      </c>
      <c r="AZ14" s="4" t="str">
        <f t="array" aca="1" ref="AZ14" ca="1">IFERROR(INDEX(T_vacances[#Data],MATCH(1,('Calendrier annuel'!AW14&gt;=T_vacances[Date début])*(T_vacances[Date fin]&gt;='Calendrier annuel'!AW14)*(T_vacances[Zone]="B"),0),4),"")</f>
        <v>B</v>
      </c>
      <c r="BA14" s="4" t="str">
        <f t="array" aca="1" ref="BA14" ca="1">IFERROR(INDEX(T_vacances[#Data],MATCH(1,('Calendrier annuel'!AW14&gt;=T_vacances[Date début])*(T_vacances[Date fin]&gt;='Calendrier annuel'!AW14)*(T_vacances[Zone]="C"),0),4),"")</f>
        <v>C</v>
      </c>
      <c r="BB14" s="34" t="str">
        <f ca="1">IF(COUNTIFS(Tableau_salariés[Mois],MONTH('Calendrier annuel'!AW14),Tableau_salariés[Jour],DAY('Calendrier annuel'!AW14))=0,"",COUNTIFS(Tableau_salariés[Mois],MONTH('Calendrier annuel'!AW14),Tableau_salariés[Jour],DAY('Calendrier annuel'!AW14)))</f>
        <v/>
      </c>
      <c r="BC14" s="4"/>
      <c r="BD14" s="35">
        <f t="shared" ca="1" si="19"/>
        <v>46245</v>
      </c>
      <c r="BE14" s="33">
        <f t="shared" ca="1" si="7"/>
        <v>46245</v>
      </c>
      <c r="BF14" s="4" t="str">
        <f t="array" aca="1" ref="BF14" ca="1">IFERROR(INDEX(T_vacances[#Data],MATCH(1,('Calendrier annuel'!BD14&gt;=T_vacances[Date début])*(T_vacances[Date fin]&gt;='Calendrier annuel'!BD14)*(T_vacances[Zone]="A"),0),4),"")</f>
        <v>A</v>
      </c>
      <c r="BG14" s="4" t="str">
        <f t="array" aca="1" ref="BG14" ca="1">IFERROR(INDEX(T_vacances[#Data],MATCH(1,('Calendrier annuel'!BD14&gt;=T_vacances[Date début])*(T_vacances[Date fin]&gt;='Calendrier annuel'!BD14)*(T_vacances[Zone]="B"),0),4),"")</f>
        <v>B</v>
      </c>
      <c r="BH14" s="4" t="str">
        <f t="array" aca="1" ref="BH14" ca="1">IFERROR(INDEX(T_vacances[#Data],MATCH(1,('Calendrier annuel'!BD14&gt;=T_vacances[Date début])*(T_vacances[Date fin]&gt;='Calendrier annuel'!BD14)*(T_vacances[Zone]="C"),0),4),"")</f>
        <v>C</v>
      </c>
      <c r="BI14" s="3">
        <f ca="1">IF(COUNTIFS(Tableau_salariés[Mois],MONTH('Calendrier annuel'!BD14),Tableau_salariés[Jour],DAY('Calendrier annuel'!BD14))=0,"",COUNTIFS(Tableau_salariés[Mois],MONTH('Calendrier annuel'!BD14),Tableau_salariés[Jour],DAY('Calendrier annuel'!BD14)))</f>
        <v>1</v>
      </c>
      <c r="BJ14" s="4"/>
      <c r="BK14" s="35">
        <f t="shared" ca="1" si="20"/>
        <v>46276</v>
      </c>
      <c r="BL14" s="33">
        <f t="shared" ca="1" si="8"/>
        <v>46276</v>
      </c>
      <c r="BM14" s="4" t="str">
        <f t="array" aca="1" ref="BM14" ca="1">IFERROR(INDEX(T_vacances[#Data],MATCH(1,('Calendrier annuel'!BK14&gt;=T_vacances[Date début])*(T_vacances[Date fin]&gt;='Calendrier annuel'!BK14)*(T_vacances[Zone]="A"),0),4),"")</f>
        <v/>
      </c>
      <c r="BN14" s="4" t="str">
        <f t="array" aca="1" ref="BN14" ca="1">IFERROR(INDEX(T_vacances[#Data],MATCH(1,('Calendrier annuel'!BK14&gt;=T_vacances[Date début])*(T_vacances[Date fin]&gt;='Calendrier annuel'!BK14)*(T_vacances[Zone]="B"),0),4),"")</f>
        <v/>
      </c>
      <c r="BO14" s="4" t="str">
        <f t="array" aca="1" ref="BO14" ca="1">IFERROR(INDEX(T_vacances[#Data],MATCH(1,('Calendrier annuel'!BK14&gt;=T_vacances[Date début])*(T_vacances[Date fin]&gt;='Calendrier annuel'!BK14)*(T_vacances[Zone]="C"),0),4),"")</f>
        <v/>
      </c>
      <c r="BP14" s="3" t="str">
        <f ca="1">IF(COUNTIFS(Tableau_salariés[Mois],MONTH('Calendrier annuel'!BK14),Tableau_salariés[Jour],DAY('Calendrier annuel'!BK14))=0,"",COUNTIFS(Tableau_salariés[Mois],MONTH('Calendrier annuel'!BK14),Tableau_salariés[Jour],DAY('Calendrier annuel'!BK14)))</f>
        <v/>
      </c>
      <c r="BQ14" s="4"/>
      <c r="BR14" s="35">
        <f t="shared" ca="1" si="21"/>
        <v>46306</v>
      </c>
      <c r="BS14" s="33">
        <f t="shared" ca="1" si="9"/>
        <v>46306</v>
      </c>
      <c r="BT14" s="4" t="str">
        <f t="array" aca="1" ref="BT14" ca="1">IFERROR(INDEX(T_vacances[#Data],MATCH(1,('Calendrier annuel'!BR14&gt;=T_vacances[Date début])*(T_vacances[Date fin]&gt;='Calendrier annuel'!BR14)*(T_vacances[Zone]="A"),0),4),"")</f>
        <v/>
      </c>
      <c r="BU14" s="4" t="str">
        <f t="array" aca="1" ref="BU14" ca="1">IFERROR(INDEX(T_vacances[#Data],MATCH(1,('Calendrier annuel'!BR14&gt;=T_vacances[Date début])*(T_vacances[Date fin]&gt;='Calendrier annuel'!BR14)*(T_vacances[Zone]="B"),0),4),"")</f>
        <v/>
      </c>
      <c r="BV14" s="4" t="str">
        <f t="array" aca="1" ref="BV14" ca="1">IFERROR(INDEX(T_vacances[#Data],MATCH(1,('Calendrier annuel'!BR14&gt;=T_vacances[Date début])*(T_vacances[Date fin]&gt;='Calendrier annuel'!BR14)*(T_vacances[Zone]="C"),0),4),"")</f>
        <v/>
      </c>
      <c r="BW14" s="3" t="str">
        <f ca="1">IF(COUNTIFS(Tableau_salariés[Mois],MONTH('Calendrier annuel'!BR14),Tableau_salariés[Jour],DAY('Calendrier annuel'!BR14))=0,"",COUNTIFS(Tableau_salariés[Mois],MONTH('Calendrier annuel'!BR14),Tableau_salariés[Jour],DAY('Calendrier annuel'!BR14)))</f>
        <v/>
      </c>
      <c r="BX14" s="4"/>
      <c r="BY14" s="35">
        <f t="shared" ca="1" si="22"/>
        <v>46337</v>
      </c>
      <c r="BZ14" s="33">
        <f t="shared" ca="1" si="10"/>
        <v>46337</v>
      </c>
      <c r="CA14" s="4" t="str">
        <f t="array" aca="1" ref="CA14" ca="1">IFERROR(INDEX(T_vacances[#Data],MATCH(1,('Calendrier annuel'!BY14&gt;=T_vacances[Date début])*(T_vacances[Date fin]&gt;='Calendrier annuel'!BY14)*(T_vacances[Zone]="A"),0),4),"")</f>
        <v/>
      </c>
      <c r="CB14" s="4" t="str">
        <f t="array" aca="1" ref="CB14" ca="1">IFERROR(INDEX(T_vacances[#Data],MATCH(1,('Calendrier annuel'!BY14&gt;=T_vacances[Date début])*(T_vacances[Date fin]&gt;='Calendrier annuel'!BY14)*(T_vacances[Zone]="B"),0),4),"")</f>
        <v/>
      </c>
      <c r="CC14" s="4" t="str">
        <f t="array" aca="1" ref="CC14" ca="1">IFERROR(INDEX(T_vacances[#Data],MATCH(1,('Calendrier annuel'!BY14&gt;=T_vacances[Date début])*(T_vacances[Date fin]&gt;='Calendrier annuel'!BY14)*(T_vacances[Zone]="C"),0),4),"")</f>
        <v/>
      </c>
      <c r="CD14" s="3" t="str">
        <f ca="1">IF(COUNTIFS(Tableau_salariés[Mois],MONTH('Calendrier annuel'!BY14),Tableau_salariés[Jour],DAY('Calendrier annuel'!BY14))=0,"",COUNTIFS(Tableau_salariés[Mois],MONTH('Calendrier annuel'!BY14),Tableau_salariés[Jour],DAY('Calendrier annuel'!BY14)))</f>
        <v/>
      </c>
      <c r="CE14" s="4"/>
      <c r="CF14" s="35">
        <f t="shared" ca="1" si="23"/>
        <v>46367</v>
      </c>
      <c r="CG14" s="33">
        <f t="shared" ca="1" si="11"/>
        <v>46367</v>
      </c>
      <c r="CH14" s="4" t="str">
        <f t="array" aca="1" ref="CH14" ca="1">IFERROR(INDEX(T_vacances[#Data],MATCH(1,('Calendrier annuel'!CF14&gt;=T_vacances[Date début])*(T_vacances[Date fin]&gt;='Calendrier annuel'!CF14)*(T_vacances[Zone]="A"),0),4),"")</f>
        <v/>
      </c>
      <c r="CI14" s="4" t="str">
        <f t="array" aca="1" ref="CI14" ca="1">IFERROR(INDEX(T_vacances[#Data],MATCH(1,('Calendrier annuel'!CF14&gt;=T_vacances[Date début])*(T_vacances[Date fin]&gt;='Calendrier annuel'!CF14)*(T_vacances[Zone]="B"),0),4),"")</f>
        <v/>
      </c>
      <c r="CJ14" s="4" t="str">
        <f t="array" aca="1" ref="CJ14" ca="1">IFERROR(INDEX(T_vacances[#Data],MATCH(1,('Calendrier annuel'!CF14&gt;=T_vacances[Date début])*(T_vacances[Date fin]&gt;='Calendrier annuel'!CF14)*(T_vacances[Zone]="C"),0),4),"")</f>
        <v/>
      </c>
      <c r="CK14" s="3" t="str">
        <f ca="1">IF(COUNTIFS(Tableau_salariés[Mois],MONTH('Calendrier annuel'!CF14),Tableau_salariés[Jour],DAY('Calendrier annuel'!CF14))=0,"",COUNTIFS(Tableau_salariés[Mois],MONTH('Calendrier annuel'!CF14),Tableau_salariés[Jour],DAY('Calendrier annuel'!CF14)))</f>
        <v/>
      </c>
    </row>
    <row r="15" spans="1:89">
      <c r="B15" s="40" t="s">
        <v>59</v>
      </c>
      <c r="D15" s="8" t="s">
        <v>61</v>
      </c>
      <c r="G15" s="35">
        <f t="shared" ca="1" si="12"/>
        <v>46034</v>
      </c>
      <c r="H15" s="33">
        <f t="shared" ca="1" si="0"/>
        <v>46034</v>
      </c>
      <c r="I15" s="4" t="str">
        <f t="array" aca="1" ref="I15" ca="1">IFERROR(INDEX(T_vacances[#Data],MATCH(1,('Calendrier annuel'!G15&gt;=T_vacances[Date début])*(T_vacances[Date fin]&gt;='Calendrier annuel'!G15)*(T_vacances[Zone]="A"),0),4),"")</f>
        <v/>
      </c>
      <c r="J15" s="4" t="str">
        <f t="array" aca="1" ref="J15" ca="1">IFERROR(INDEX(T_vacances[#Data],MATCH(1,('Calendrier annuel'!G15&gt;=T_vacances[Date début])*(T_vacances[Date fin]&gt;='Calendrier annuel'!G15)*(T_vacances[Zone]="B"),0),4),"")</f>
        <v/>
      </c>
      <c r="K15" s="4" t="str">
        <f t="array" aca="1" ref="K15" ca="1">IFERROR(INDEX(T_vacances[#Data],MATCH(1,('Calendrier annuel'!G15&gt;=T_vacances[Date début])*(T_vacances[Date fin]&gt;='Calendrier annuel'!G15)*(T_vacances[Zone]="C"),0),4),"")</f>
        <v/>
      </c>
      <c r="L15" s="3" t="str">
        <f ca="1">IF(COUNTIFS(Tableau_salariés[Mois],MONTH('Calendrier annuel'!G15),Tableau_salariés[Jour],DAY('Calendrier annuel'!G15))=0,"",COUNTIFS(Tableau_salariés[Mois],MONTH('Calendrier annuel'!G15),Tableau_salariés[Jour],DAY('Calendrier annuel'!G15)))</f>
        <v/>
      </c>
      <c r="M15" s="4"/>
      <c r="N15" s="35">
        <f t="shared" ca="1" si="13"/>
        <v>46065</v>
      </c>
      <c r="O15" s="33">
        <f t="shared" ca="1" si="1"/>
        <v>46065</v>
      </c>
      <c r="P15" s="4" t="str">
        <f t="array" aca="1" ref="P15" ca="1">IFERROR(INDEX(T_vacances[#Data],MATCH(1,('Calendrier annuel'!N15&gt;=T_vacances[Date début])*(T_vacances[Date fin]&gt;='Calendrier annuel'!N15)*(T_vacances[Zone]="A"),0),4),"")</f>
        <v>A</v>
      </c>
      <c r="Q15" s="4" t="str">
        <f t="array" aca="1" ref="Q15" ca="1">IFERROR(INDEX(T_vacances[#Data],MATCH(1,('Calendrier annuel'!N15&gt;=T_vacances[Date début])*(T_vacances[Date fin]&gt;='Calendrier annuel'!N15)*(T_vacances[Zone]="B"),0),4),"")</f>
        <v/>
      </c>
      <c r="R15" s="4" t="str">
        <f t="array" aca="1" ref="R15" ca="1">IFERROR(INDEX(T_vacances[#Data],MATCH(1,('Calendrier annuel'!N15&gt;=T_vacances[Date début])*(T_vacances[Date fin]&gt;='Calendrier annuel'!N15)*(T_vacances[Zone]="C"),0),4),"")</f>
        <v/>
      </c>
      <c r="S15" s="3" t="str">
        <f ca="1">IF(COUNTIFS(Tableau_salariés[Mois],MONTH('Calendrier annuel'!N15),Tableau_salariés[Jour],DAY('Calendrier annuel'!N15))=0,"",COUNTIFS(Tableau_salariés[Mois],MONTH('Calendrier annuel'!N15),Tableau_salariés[Jour],DAY('Calendrier annuel'!N15)))</f>
        <v/>
      </c>
      <c r="T15" s="4"/>
      <c r="U15" s="35">
        <f t="shared" ca="1" si="14"/>
        <v>46093</v>
      </c>
      <c r="V15" s="33">
        <f t="shared" ca="1" si="2"/>
        <v>46093</v>
      </c>
      <c r="W15" s="4" t="str">
        <f t="array" aca="1" ref="W15" ca="1">IFERROR(INDEX(T_vacances[#Data],MATCH(1,('Calendrier annuel'!U15&gt;=T_vacances[Date début])*(T_vacances[Date fin]&gt;='Calendrier annuel'!U15)*(T_vacances[Zone]="A"),0),4),"")</f>
        <v/>
      </c>
      <c r="X15" s="4" t="str">
        <f t="array" aca="1" ref="X15" ca="1">IFERROR(INDEX(T_vacances[#Data],MATCH(1,('Calendrier annuel'!U15&gt;=T_vacances[Date début])*(T_vacances[Date fin]&gt;='Calendrier annuel'!U15)*(T_vacances[Zone]="B"),0),4),"")</f>
        <v/>
      </c>
      <c r="Y15" s="4" t="str">
        <f t="array" aca="1" ref="Y15" ca="1">IFERROR(INDEX(T_vacances[#Data],MATCH(1,('Calendrier annuel'!U15&gt;=T_vacances[Date début])*(T_vacances[Date fin]&gt;='Calendrier annuel'!U15)*(T_vacances[Zone]="C"),0),4),"")</f>
        <v/>
      </c>
      <c r="Z15" s="3">
        <f ca="1">IF(COUNTIFS(Tableau_salariés[Mois],MONTH('Calendrier annuel'!U15),Tableau_salariés[Jour],DAY('Calendrier annuel'!U15))=0,"",COUNTIFS(Tableau_salariés[Mois],MONTH('Calendrier annuel'!U15),Tableau_salariés[Jour],DAY('Calendrier annuel'!U15)))</f>
        <v>1</v>
      </c>
      <c r="AA15" s="4"/>
      <c r="AB15" s="35">
        <f t="shared" ca="1" si="15"/>
        <v>46124</v>
      </c>
      <c r="AC15" s="33">
        <f t="shared" ca="1" si="3"/>
        <v>46124</v>
      </c>
      <c r="AD15" s="4" t="str">
        <f t="array" aca="1" ref="AD15" ca="1">IFERROR(INDEX(T_vacances[#Data],MATCH(1,('Calendrier annuel'!AB15&gt;=T_vacances[Date début])*(T_vacances[Date fin]&gt;='Calendrier annuel'!AB15)*(T_vacances[Zone]="A"),0),4),"")</f>
        <v>A</v>
      </c>
      <c r="AE15" s="4" t="str">
        <f t="array" aca="1" ref="AE15" ca="1">IFERROR(INDEX(T_vacances[#Data],MATCH(1,('Calendrier annuel'!AB15&gt;=T_vacances[Date début])*(T_vacances[Date fin]&gt;='Calendrier annuel'!AB15)*(T_vacances[Zone]="B"),0),4),"")</f>
        <v>B</v>
      </c>
      <c r="AF15" s="4" t="str">
        <f t="array" aca="1" ref="AF15" ca="1">IFERROR(INDEX(T_vacances[#Data],MATCH(1,('Calendrier annuel'!AB15&gt;=T_vacances[Date début])*(T_vacances[Date fin]&gt;='Calendrier annuel'!AB15)*(T_vacances[Zone]="C"),0),4),"")</f>
        <v/>
      </c>
      <c r="AG15" s="3" t="str">
        <f ca="1">IF(COUNTIFS(Tableau_salariés[Mois],MONTH('Calendrier annuel'!AB15),Tableau_salariés[Jour],DAY('Calendrier annuel'!AB15))=0,"",COUNTIFS(Tableau_salariés[Mois],MONTH('Calendrier annuel'!AB15),Tableau_salariés[Jour],DAY('Calendrier annuel'!AB15)))</f>
        <v/>
      </c>
      <c r="AH15" s="4"/>
      <c r="AI15" s="35">
        <f t="shared" ca="1" si="16"/>
        <v>46154</v>
      </c>
      <c r="AJ15" s="33">
        <f t="shared" ca="1" si="4"/>
        <v>46154</v>
      </c>
      <c r="AK15" s="4" t="str">
        <f t="array" aca="1" ref="AK15" ca="1">IFERROR(INDEX(T_vacances[#Data],MATCH(1,('Calendrier annuel'!AI15&gt;=T_vacances[Date début])*(T_vacances[Date fin]&gt;='Calendrier annuel'!AI15)*(T_vacances[Zone]="A"),0),4),"")</f>
        <v/>
      </c>
      <c r="AL15" s="4" t="str">
        <f t="array" aca="1" ref="AL15" ca="1">IFERROR(INDEX(T_vacances[#Data],MATCH(1,('Calendrier annuel'!AI15&gt;=T_vacances[Date début])*(T_vacances[Date fin]&gt;='Calendrier annuel'!AI15)*(T_vacances[Zone]="B"),0),4),"")</f>
        <v/>
      </c>
      <c r="AM15" s="4" t="str">
        <f t="array" aca="1" ref="AM15" ca="1">IFERROR(INDEX(T_vacances[#Data],MATCH(1,('Calendrier annuel'!AI15&gt;=T_vacances[Date début])*(T_vacances[Date fin]&gt;='Calendrier annuel'!AI15)*(T_vacances[Zone]="C"),0),4),"")</f>
        <v/>
      </c>
      <c r="AN15" s="3" t="str">
        <f ca="1">IF(COUNTIFS(Tableau_salariés[Mois],MONTH('Calendrier annuel'!AI15),Tableau_salariés[Jour],DAY('Calendrier annuel'!AI15))=0,"",COUNTIFS(Tableau_salariés[Mois],MONTH('Calendrier annuel'!AI15),Tableau_salariés[Jour],DAY('Calendrier annuel'!AI15)))</f>
        <v/>
      </c>
      <c r="AO15" s="4"/>
      <c r="AP15" s="35">
        <f t="shared" ca="1" si="17"/>
        <v>46185</v>
      </c>
      <c r="AQ15" s="33">
        <f t="shared" ca="1" si="5"/>
        <v>46185</v>
      </c>
      <c r="AR15" s="4" t="str">
        <f t="array" aca="1" ref="AR15" ca="1">IFERROR(INDEX(T_vacances[#Data],MATCH(1,('Calendrier annuel'!AP15&gt;=T_vacances[Date début])*(T_vacances[Date fin]&gt;='Calendrier annuel'!AP15)*(T_vacances[Zone]="A"),0),4),"")</f>
        <v/>
      </c>
      <c r="AS15" s="4" t="str">
        <f t="array" aca="1" ref="AS15" ca="1">IFERROR(INDEX(T_vacances[#Data],MATCH(1,('Calendrier annuel'!AP15&gt;=T_vacances[Date début])*(T_vacances[Date fin]&gt;='Calendrier annuel'!AP15)*(T_vacances[Zone]="B"),0),4),"")</f>
        <v/>
      </c>
      <c r="AT15" s="4" t="str">
        <f t="array" aca="1" ref="AT15" ca="1">IFERROR(INDEX(T_vacances[#Data],MATCH(1,('Calendrier annuel'!AP15&gt;=T_vacances[Date début])*(T_vacances[Date fin]&gt;='Calendrier annuel'!AP15)*(T_vacances[Zone]="C"),0),4),"")</f>
        <v/>
      </c>
      <c r="AU15" s="3" t="str">
        <f ca="1">IF(COUNTIFS(Tableau_salariés[Mois],MONTH('Calendrier annuel'!AP15),Tableau_salariés[Jour],DAY('Calendrier annuel'!AP15))=0,"",COUNTIFS(Tableau_salariés[Mois],MONTH('Calendrier annuel'!AP15),Tableau_salariés[Jour],DAY('Calendrier annuel'!AP15)))</f>
        <v/>
      </c>
      <c r="AV15" s="4"/>
      <c r="AW15" s="35">
        <f t="shared" ca="1" si="18"/>
        <v>46215</v>
      </c>
      <c r="AX15" s="33">
        <f t="shared" ca="1" si="6"/>
        <v>46215</v>
      </c>
      <c r="AY15" s="4" t="str">
        <f t="array" aca="1" ref="AY15" ca="1">IFERROR(INDEX(T_vacances[#Data],MATCH(1,('Calendrier annuel'!AW15&gt;=T_vacances[Date début])*(T_vacances[Date fin]&gt;='Calendrier annuel'!AW15)*(T_vacances[Zone]="A"),0),4),"")</f>
        <v>A</v>
      </c>
      <c r="AZ15" s="4" t="str">
        <f t="array" aca="1" ref="AZ15" ca="1">IFERROR(INDEX(T_vacances[#Data],MATCH(1,('Calendrier annuel'!AW15&gt;=T_vacances[Date début])*(T_vacances[Date fin]&gt;='Calendrier annuel'!AW15)*(T_vacances[Zone]="B"),0),4),"")</f>
        <v>B</v>
      </c>
      <c r="BA15" s="4" t="str">
        <f t="array" aca="1" ref="BA15" ca="1">IFERROR(INDEX(T_vacances[#Data],MATCH(1,('Calendrier annuel'!AW15&gt;=T_vacances[Date début])*(T_vacances[Date fin]&gt;='Calendrier annuel'!AW15)*(T_vacances[Zone]="C"),0),4),"")</f>
        <v>C</v>
      </c>
      <c r="BB15" s="34" t="str">
        <f ca="1">IF(COUNTIFS(Tableau_salariés[Mois],MONTH('Calendrier annuel'!AW15),Tableau_salariés[Jour],DAY('Calendrier annuel'!AW15))=0,"",COUNTIFS(Tableau_salariés[Mois],MONTH('Calendrier annuel'!AW15),Tableau_salariés[Jour],DAY('Calendrier annuel'!AW15)))</f>
        <v/>
      </c>
      <c r="BC15" s="4"/>
      <c r="BD15" s="35">
        <f t="shared" ca="1" si="19"/>
        <v>46246</v>
      </c>
      <c r="BE15" s="33">
        <f t="shared" ca="1" si="7"/>
        <v>46246</v>
      </c>
      <c r="BF15" s="4" t="str">
        <f t="array" aca="1" ref="BF15" ca="1">IFERROR(INDEX(T_vacances[#Data],MATCH(1,('Calendrier annuel'!BD15&gt;=T_vacances[Date début])*(T_vacances[Date fin]&gt;='Calendrier annuel'!BD15)*(T_vacances[Zone]="A"),0),4),"")</f>
        <v>A</v>
      </c>
      <c r="BG15" s="4" t="str">
        <f t="array" aca="1" ref="BG15" ca="1">IFERROR(INDEX(T_vacances[#Data],MATCH(1,('Calendrier annuel'!BD15&gt;=T_vacances[Date début])*(T_vacances[Date fin]&gt;='Calendrier annuel'!BD15)*(T_vacances[Zone]="B"),0),4),"")</f>
        <v>B</v>
      </c>
      <c r="BH15" s="4" t="str">
        <f t="array" aca="1" ref="BH15" ca="1">IFERROR(INDEX(T_vacances[#Data],MATCH(1,('Calendrier annuel'!BD15&gt;=T_vacances[Date début])*(T_vacances[Date fin]&gt;='Calendrier annuel'!BD15)*(T_vacances[Zone]="C"),0),4),"")</f>
        <v>C</v>
      </c>
      <c r="BI15" s="3" t="str">
        <f ca="1">IF(COUNTIFS(Tableau_salariés[Mois],MONTH('Calendrier annuel'!BD15),Tableau_salariés[Jour],DAY('Calendrier annuel'!BD15))=0,"",COUNTIFS(Tableau_salariés[Mois],MONTH('Calendrier annuel'!BD15),Tableau_salariés[Jour],DAY('Calendrier annuel'!BD15)))</f>
        <v/>
      </c>
      <c r="BJ15" s="4"/>
      <c r="BK15" s="35">
        <f t="shared" ca="1" si="20"/>
        <v>46277</v>
      </c>
      <c r="BL15" s="33">
        <f t="shared" ca="1" si="8"/>
        <v>46277</v>
      </c>
      <c r="BM15" s="4" t="str">
        <f t="array" aca="1" ref="BM15" ca="1">IFERROR(INDEX(T_vacances[#Data],MATCH(1,('Calendrier annuel'!BK15&gt;=T_vacances[Date début])*(T_vacances[Date fin]&gt;='Calendrier annuel'!BK15)*(T_vacances[Zone]="A"),0),4),"")</f>
        <v/>
      </c>
      <c r="BN15" s="4" t="str">
        <f t="array" aca="1" ref="BN15" ca="1">IFERROR(INDEX(T_vacances[#Data],MATCH(1,('Calendrier annuel'!BK15&gt;=T_vacances[Date début])*(T_vacances[Date fin]&gt;='Calendrier annuel'!BK15)*(T_vacances[Zone]="B"),0),4),"")</f>
        <v/>
      </c>
      <c r="BO15" s="4" t="str">
        <f t="array" aca="1" ref="BO15" ca="1">IFERROR(INDEX(T_vacances[#Data],MATCH(1,('Calendrier annuel'!BK15&gt;=T_vacances[Date début])*(T_vacances[Date fin]&gt;='Calendrier annuel'!BK15)*(T_vacances[Zone]="C"),0),4),"")</f>
        <v/>
      </c>
      <c r="BP15" s="3">
        <f ca="1">IF(COUNTIFS(Tableau_salariés[Mois],MONTH('Calendrier annuel'!BK15),Tableau_salariés[Jour],DAY('Calendrier annuel'!BK15))=0,"",COUNTIFS(Tableau_salariés[Mois],MONTH('Calendrier annuel'!BK15),Tableau_salariés[Jour],DAY('Calendrier annuel'!BK15)))</f>
        <v>2</v>
      </c>
      <c r="BQ15" s="4"/>
      <c r="BR15" s="35">
        <f t="shared" ca="1" si="21"/>
        <v>46307</v>
      </c>
      <c r="BS15" s="33">
        <f t="shared" ca="1" si="9"/>
        <v>46307</v>
      </c>
      <c r="BT15" s="4" t="str">
        <f t="array" aca="1" ref="BT15" ca="1">IFERROR(INDEX(T_vacances[#Data],MATCH(1,('Calendrier annuel'!BR15&gt;=T_vacances[Date début])*(T_vacances[Date fin]&gt;='Calendrier annuel'!BR15)*(T_vacances[Zone]="A"),0),4),"")</f>
        <v/>
      </c>
      <c r="BU15" s="4" t="str">
        <f t="array" aca="1" ref="BU15" ca="1">IFERROR(INDEX(T_vacances[#Data],MATCH(1,('Calendrier annuel'!BR15&gt;=T_vacances[Date début])*(T_vacances[Date fin]&gt;='Calendrier annuel'!BR15)*(T_vacances[Zone]="B"),0),4),"")</f>
        <v/>
      </c>
      <c r="BV15" s="4" t="str">
        <f t="array" aca="1" ref="BV15" ca="1">IFERROR(INDEX(T_vacances[#Data],MATCH(1,('Calendrier annuel'!BR15&gt;=T_vacances[Date début])*(T_vacances[Date fin]&gt;='Calendrier annuel'!BR15)*(T_vacances[Zone]="C"),0),4),"")</f>
        <v/>
      </c>
      <c r="BW15" s="3">
        <f ca="1">IF(COUNTIFS(Tableau_salariés[Mois],MONTH('Calendrier annuel'!BR15),Tableau_salariés[Jour],DAY('Calendrier annuel'!BR15))=0,"",COUNTIFS(Tableau_salariés[Mois],MONTH('Calendrier annuel'!BR15),Tableau_salariés[Jour],DAY('Calendrier annuel'!BR15)))</f>
        <v>3</v>
      </c>
      <c r="BX15" s="4"/>
      <c r="BY15" s="35">
        <f t="shared" ca="1" si="22"/>
        <v>46338</v>
      </c>
      <c r="BZ15" s="33">
        <f t="shared" ca="1" si="10"/>
        <v>46338</v>
      </c>
      <c r="CA15" s="4" t="str">
        <f t="array" aca="1" ref="CA15" ca="1">IFERROR(INDEX(T_vacances[#Data],MATCH(1,('Calendrier annuel'!BY15&gt;=T_vacances[Date début])*(T_vacances[Date fin]&gt;='Calendrier annuel'!BY15)*(T_vacances[Zone]="A"),0),4),"")</f>
        <v/>
      </c>
      <c r="CB15" s="4" t="str">
        <f t="array" aca="1" ref="CB15" ca="1">IFERROR(INDEX(T_vacances[#Data],MATCH(1,('Calendrier annuel'!BY15&gt;=T_vacances[Date début])*(T_vacances[Date fin]&gt;='Calendrier annuel'!BY15)*(T_vacances[Zone]="B"),0),4),"")</f>
        <v/>
      </c>
      <c r="CC15" s="4" t="str">
        <f t="array" aca="1" ref="CC15" ca="1">IFERROR(INDEX(T_vacances[#Data],MATCH(1,('Calendrier annuel'!BY15&gt;=T_vacances[Date début])*(T_vacances[Date fin]&gt;='Calendrier annuel'!BY15)*(T_vacances[Zone]="C"),0),4),"")</f>
        <v/>
      </c>
      <c r="CD15" s="3" t="str">
        <f ca="1">IF(COUNTIFS(Tableau_salariés[Mois],MONTH('Calendrier annuel'!BY15),Tableau_salariés[Jour],DAY('Calendrier annuel'!BY15))=0,"",COUNTIFS(Tableau_salariés[Mois],MONTH('Calendrier annuel'!BY15),Tableau_salariés[Jour],DAY('Calendrier annuel'!BY15)))</f>
        <v/>
      </c>
      <c r="CE15" s="4"/>
      <c r="CF15" s="35">
        <f t="shared" ca="1" si="23"/>
        <v>46368</v>
      </c>
      <c r="CG15" s="33">
        <f t="shared" ca="1" si="11"/>
        <v>46368</v>
      </c>
      <c r="CH15" s="4" t="str">
        <f t="array" aca="1" ref="CH15" ca="1">IFERROR(INDEX(T_vacances[#Data],MATCH(1,('Calendrier annuel'!CF15&gt;=T_vacances[Date début])*(T_vacances[Date fin]&gt;='Calendrier annuel'!CF15)*(T_vacances[Zone]="A"),0),4),"")</f>
        <v/>
      </c>
      <c r="CI15" s="4" t="str">
        <f t="array" aca="1" ref="CI15" ca="1">IFERROR(INDEX(T_vacances[#Data],MATCH(1,('Calendrier annuel'!CF15&gt;=T_vacances[Date début])*(T_vacances[Date fin]&gt;='Calendrier annuel'!CF15)*(T_vacances[Zone]="B"),0),4),"")</f>
        <v/>
      </c>
      <c r="CJ15" s="4" t="str">
        <f t="array" aca="1" ref="CJ15" ca="1">IFERROR(INDEX(T_vacances[#Data],MATCH(1,('Calendrier annuel'!CF15&gt;=T_vacances[Date début])*(T_vacances[Date fin]&gt;='Calendrier annuel'!CF15)*(T_vacances[Zone]="C"),0),4),"")</f>
        <v/>
      </c>
      <c r="CK15" s="3">
        <f ca="1">IF(COUNTIFS(Tableau_salariés[Mois],MONTH('Calendrier annuel'!CF15),Tableau_salariés[Jour],DAY('Calendrier annuel'!CF15))=0,"",COUNTIFS(Tableau_salariés[Mois],MONTH('Calendrier annuel'!CF15),Tableau_salariés[Jour],DAY('Calendrier annuel'!CF15)))</f>
        <v>1</v>
      </c>
    </row>
    <row r="16" spans="1:89">
      <c r="B16" s="41" t="s">
        <v>60</v>
      </c>
      <c r="D16" s="9" t="s">
        <v>62</v>
      </c>
      <c r="G16" s="35">
        <f t="shared" ca="1" si="12"/>
        <v>46035</v>
      </c>
      <c r="H16" s="33">
        <f t="shared" ca="1" si="0"/>
        <v>46035</v>
      </c>
      <c r="I16" s="4" t="str">
        <f t="array" aca="1" ref="I16" ca="1">IFERROR(INDEX(T_vacances[#Data],MATCH(1,('Calendrier annuel'!G16&gt;=T_vacances[Date début])*(T_vacances[Date fin]&gt;='Calendrier annuel'!G16)*(T_vacances[Zone]="A"),0),4),"")</f>
        <v/>
      </c>
      <c r="J16" s="4" t="str">
        <f t="array" aca="1" ref="J16" ca="1">IFERROR(INDEX(T_vacances[#Data],MATCH(1,('Calendrier annuel'!G16&gt;=T_vacances[Date début])*(T_vacances[Date fin]&gt;='Calendrier annuel'!G16)*(T_vacances[Zone]="B"),0),4),"")</f>
        <v/>
      </c>
      <c r="K16" s="4" t="str">
        <f t="array" aca="1" ref="K16" ca="1">IFERROR(INDEX(T_vacances[#Data],MATCH(1,('Calendrier annuel'!G16&gt;=T_vacances[Date début])*(T_vacances[Date fin]&gt;='Calendrier annuel'!G16)*(T_vacances[Zone]="C"),0),4),"")</f>
        <v/>
      </c>
      <c r="L16" s="3" t="str">
        <f ca="1">IF(COUNTIFS(Tableau_salariés[Mois],MONTH('Calendrier annuel'!G16),Tableau_salariés[Jour],DAY('Calendrier annuel'!G16))=0,"",COUNTIFS(Tableau_salariés[Mois],MONTH('Calendrier annuel'!G16),Tableau_salariés[Jour],DAY('Calendrier annuel'!G16)))</f>
        <v/>
      </c>
      <c r="M16" s="4"/>
      <c r="N16" s="35">
        <f t="shared" ca="1" si="13"/>
        <v>46066</v>
      </c>
      <c r="O16" s="33">
        <f t="shared" ca="1" si="1"/>
        <v>46066</v>
      </c>
      <c r="P16" s="4" t="str">
        <f t="array" aca="1" ref="P16" ca="1">IFERROR(INDEX(T_vacances[#Data],MATCH(1,('Calendrier annuel'!N16&gt;=T_vacances[Date début])*(T_vacances[Date fin]&gt;='Calendrier annuel'!N16)*(T_vacances[Zone]="A"),0),4),"")</f>
        <v>A</v>
      </c>
      <c r="Q16" s="4" t="str">
        <f t="array" aca="1" ref="Q16" ca="1">IFERROR(INDEX(T_vacances[#Data],MATCH(1,('Calendrier annuel'!N16&gt;=T_vacances[Date début])*(T_vacances[Date fin]&gt;='Calendrier annuel'!N16)*(T_vacances[Zone]="B"),0),4),"")</f>
        <v/>
      </c>
      <c r="R16" s="4" t="str">
        <f t="array" aca="1" ref="R16" ca="1">IFERROR(INDEX(T_vacances[#Data],MATCH(1,('Calendrier annuel'!N16&gt;=T_vacances[Date début])*(T_vacances[Date fin]&gt;='Calendrier annuel'!N16)*(T_vacances[Zone]="C"),0),4),"")</f>
        <v/>
      </c>
      <c r="S16" s="3">
        <f ca="1">IF(COUNTIFS(Tableau_salariés[Mois],MONTH('Calendrier annuel'!N16),Tableau_salariés[Jour],DAY('Calendrier annuel'!N16))=0,"",COUNTIFS(Tableau_salariés[Mois],MONTH('Calendrier annuel'!N16),Tableau_salariés[Jour],DAY('Calendrier annuel'!N16)))</f>
        <v>2</v>
      </c>
      <c r="T16" s="4"/>
      <c r="U16" s="35">
        <f t="shared" ca="1" si="14"/>
        <v>46094</v>
      </c>
      <c r="V16" s="33">
        <f t="shared" ca="1" si="2"/>
        <v>46094</v>
      </c>
      <c r="W16" s="4" t="str">
        <f t="array" aca="1" ref="W16" ca="1">IFERROR(INDEX(T_vacances[#Data],MATCH(1,('Calendrier annuel'!U16&gt;=T_vacances[Date début])*(T_vacances[Date fin]&gt;='Calendrier annuel'!U16)*(T_vacances[Zone]="A"),0),4),"")</f>
        <v/>
      </c>
      <c r="X16" s="4" t="str">
        <f t="array" aca="1" ref="X16" ca="1">IFERROR(INDEX(T_vacances[#Data],MATCH(1,('Calendrier annuel'!U16&gt;=T_vacances[Date début])*(T_vacances[Date fin]&gt;='Calendrier annuel'!U16)*(T_vacances[Zone]="B"),0),4),"")</f>
        <v/>
      </c>
      <c r="Y16" s="4" t="str">
        <f t="array" aca="1" ref="Y16" ca="1">IFERROR(INDEX(T_vacances[#Data],MATCH(1,('Calendrier annuel'!U16&gt;=T_vacances[Date début])*(T_vacances[Date fin]&gt;='Calendrier annuel'!U16)*(T_vacances[Zone]="C"),0),4),"")</f>
        <v/>
      </c>
      <c r="Z16" s="3" t="str">
        <f ca="1">IF(COUNTIFS(Tableau_salariés[Mois],MONTH('Calendrier annuel'!U16),Tableau_salariés[Jour],DAY('Calendrier annuel'!U16))=0,"",COUNTIFS(Tableau_salariés[Mois],MONTH('Calendrier annuel'!U16),Tableau_salariés[Jour],DAY('Calendrier annuel'!U16)))</f>
        <v/>
      </c>
      <c r="AA16" s="4"/>
      <c r="AB16" s="35">
        <f t="shared" ca="1" si="15"/>
        <v>46125</v>
      </c>
      <c r="AC16" s="33">
        <f t="shared" ca="1" si="3"/>
        <v>46125</v>
      </c>
      <c r="AD16" s="4" t="str">
        <f t="array" aca="1" ref="AD16" ca="1">IFERROR(INDEX(T_vacances[#Data],MATCH(1,('Calendrier annuel'!AB16&gt;=T_vacances[Date début])*(T_vacances[Date fin]&gt;='Calendrier annuel'!AB16)*(T_vacances[Zone]="A"),0),4),"")</f>
        <v>A</v>
      </c>
      <c r="AE16" s="4" t="str">
        <f t="array" aca="1" ref="AE16" ca="1">IFERROR(INDEX(T_vacances[#Data],MATCH(1,('Calendrier annuel'!AB16&gt;=T_vacances[Date début])*(T_vacances[Date fin]&gt;='Calendrier annuel'!AB16)*(T_vacances[Zone]="B"),0),4),"")</f>
        <v>B</v>
      </c>
      <c r="AF16" s="4" t="str">
        <f t="array" aca="1" ref="AF16" ca="1">IFERROR(INDEX(T_vacances[#Data],MATCH(1,('Calendrier annuel'!AB16&gt;=T_vacances[Date début])*(T_vacances[Date fin]&gt;='Calendrier annuel'!AB16)*(T_vacances[Zone]="C"),0),4),"")</f>
        <v/>
      </c>
      <c r="AG16" s="3" t="str">
        <f ca="1">IF(COUNTIFS(Tableau_salariés[Mois],MONTH('Calendrier annuel'!AB16),Tableau_salariés[Jour],DAY('Calendrier annuel'!AB16))=0,"",COUNTIFS(Tableau_salariés[Mois],MONTH('Calendrier annuel'!AB16),Tableau_salariés[Jour],DAY('Calendrier annuel'!AB16)))</f>
        <v/>
      </c>
      <c r="AH16" s="4"/>
      <c r="AI16" s="35">
        <f t="shared" ca="1" si="16"/>
        <v>46155</v>
      </c>
      <c r="AJ16" s="33">
        <f t="shared" ca="1" si="4"/>
        <v>46155</v>
      </c>
      <c r="AK16" s="4" t="str">
        <f t="array" aca="1" ref="AK16" ca="1">IFERROR(INDEX(T_vacances[#Data],MATCH(1,('Calendrier annuel'!AI16&gt;=T_vacances[Date début])*(T_vacances[Date fin]&gt;='Calendrier annuel'!AI16)*(T_vacances[Zone]="A"),0),4),"")</f>
        <v/>
      </c>
      <c r="AL16" s="4" t="str">
        <f t="array" aca="1" ref="AL16" ca="1">IFERROR(INDEX(T_vacances[#Data],MATCH(1,('Calendrier annuel'!AI16&gt;=T_vacances[Date début])*(T_vacances[Date fin]&gt;='Calendrier annuel'!AI16)*(T_vacances[Zone]="B"),0),4),"")</f>
        <v/>
      </c>
      <c r="AM16" s="4" t="str">
        <f t="array" aca="1" ref="AM16" ca="1">IFERROR(INDEX(T_vacances[#Data],MATCH(1,('Calendrier annuel'!AI16&gt;=T_vacances[Date début])*(T_vacances[Date fin]&gt;='Calendrier annuel'!AI16)*(T_vacances[Zone]="C"),0),4),"")</f>
        <v/>
      </c>
      <c r="AN16" s="3" t="str">
        <f ca="1">IF(COUNTIFS(Tableau_salariés[Mois],MONTH('Calendrier annuel'!AI16),Tableau_salariés[Jour],DAY('Calendrier annuel'!AI16))=0,"",COUNTIFS(Tableau_salariés[Mois],MONTH('Calendrier annuel'!AI16),Tableau_salariés[Jour],DAY('Calendrier annuel'!AI16)))</f>
        <v/>
      </c>
      <c r="AO16" s="4"/>
      <c r="AP16" s="35">
        <f t="shared" ca="1" si="17"/>
        <v>46186</v>
      </c>
      <c r="AQ16" s="33">
        <f t="shared" ca="1" si="5"/>
        <v>46186</v>
      </c>
      <c r="AR16" s="4" t="str">
        <f t="array" aca="1" ref="AR16" ca="1">IFERROR(INDEX(T_vacances[#Data],MATCH(1,('Calendrier annuel'!AP16&gt;=T_vacances[Date début])*(T_vacances[Date fin]&gt;='Calendrier annuel'!AP16)*(T_vacances[Zone]="A"),0),4),"")</f>
        <v/>
      </c>
      <c r="AS16" s="4" t="str">
        <f t="array" aca="1" ref="AS16" ca="1">IFERROR(INDEX(T_vacances[#Data],MATCH(1,('Calendrier annuel'!AP16&gt;=T_vacances[Date début])*(T_vacances[Date fin]&gt;='Calendrier annuel'!AP16)*(T_vacances[Zone]="B"),0),4),"")</f>
        <v/>
      </c>
      <c r="AT16" s="4" t="str">
        <f t="array" aca="1" ref="AT16" ca="1">IFERROR(INDEX(T_vacances[#Data],MATCH(1,('Calendrier annuel'!AP16&gt;=T_vacances[Date début])*(T_vacances[Date fin]&gt;='Calendrier annuel'!AP16)*(T_vacances[Zone]="C"),0),4),"")</f>
        <v/>
      </c>
      <c r="AU16" s="3">
        <f ca="1">IF(COUNTIFS(Tableau_salariés[Mois],MONTH('Calendrier annuel'!AP16),Tableau_salariés[Jour],DAY('Calendrier annuel'!AP16))=0,"",COUNTIFS(Tableau_salariés[Mois],MONTH('Calendrier annuel'!AP16),Tableau_salariés[Jour],DAY('Calendrier annuel'!AP16)))</f>
        <v>1</v>
      </c>
      <c r="AV16" s="4"/>
      <c r="AW16" s="35">
        <f t="shared" ca="1" si="18"/>
        <v>46216</v>
      </c>
      <c r="AX16" s="33">
        <f t="shared" ca="1" si="6"/>
        <v>46216</v>
      </c>
      <c r="AY16" s="4" t="str">
        <f t="array" aca="1" ref="AY16" ca="1">IFERROR(INDEX(T_vacances[#Data],MATCH(1,('Calendrier annuel'!AW16&gt;=T_vacances[Date début])*(T_vacances[Date fin]&gt;='Calendrier annuel'!AW16)*(T_vacances[Zone]="A"),0),4),"")</f>
        <v>A</v>
      </c>
      <c r="AZ16" s="4" t="str">
        <f t="array" aca="1" ref="AZ16" ca="1">IFERROR(INDEX(T_vacances[#Data],MATCH(1,('Calendrier annuel'!AW16&gt;=T_vacances[Date début])*(T_vacances[Date fin]&gt;='Calendrier annuel'!AW16)*(T_vacances[Zone]="B"),0),4),"")</f>
        <v>B</v>
      </c>
      <c r="BA16" s="4" t="str">
        <f t="array" aca="1" ref="BA16" ca="1">IFERROR(INDEX(T_vacances[#Data],MATCH(1,('Calendrier annuel'!AW16&gt;=T_vacances[Date début])*(T_vacances[Date fin]&gt;='Calendrier annuel'!AW16)*(T_vacances[Zone]="C"),0),4),"")</f>
        <v>C</v>
      </c>
      <c r="BB16" s="34">
        <f ca="1">IF(COUNTIFS(Tableau_salariés[Mois],MONTH('Calendrier annuel'!AW16),Tableau_salariés[Jour],DAY('Calendrier annuel'!AW16))=0,"",COUNTIFS(Tableau_salariés[Mois],MONTH('Calendrier annuel'!AW16),Tableau_salariés[Jour],DAY('Calendrier annuel'!AW16)))</f>
        <v>1</v>
      </c>
      <c r="BC16" s="4"/>
      <c r="BD16" s="35">
        <f t="shared" ca="1" si="19"/>
        <v>46247</v>
      </c>
      <c r="BE16" s="33">
        <f t="shared" ca="1" si="7"/>
        <v>46247</v>
      </c>
      <c r="BF16" s="4" t="str">
        <f t="array" aca="1" ref="BF16" ca="1">IFERROR(INDEX(T_vacances[#Data],MATCH(1,('Calendrier annuel'!BD16&gt;=T_vacances[Date début])*(T_vacances[Date fin]&gt;='Calendrier annuel'!BD16)*(T_vacances[Zone]="A"),0),4),"")</f>
        <v>A</v>
      </c>
      <c r="BG16" s="4" t="str">
        <f t="array" aca="1" ref="BG16" ca="1">IFERROR(INDEX(T_vacances[#Data],MATCH(1,('Calendrier annuel'!BD16&gt;=T_vacances[Date début])*(T_vacances[Date fin]&gt;='Calendrier annuel'!BD16)*(T_vacances[Zone]="B"),0),4),"")</f>
        <v>B</v>
      </c>
      <c r="BH16" s="4" t="str">
        <f t="array" aca="1" ref="BH16" ca="1">IFERROR(INDEX(T_vacances[#Data],MATCH(1,('Calendrier annuel'!BD16&gt;=T_vacances[Date début])*(T_vacances[Date fin]&gt;='Calendrier annuel'!BD16)*(T_vacances[Zone]="C"),0),4),"")</f>
        <v>C</v>
      </c>
      <c r="BI16" s="3">
        <f ca="1">IF(COUNTIFS(Tableau_salariés[Mois],MONTH('Calendrier annuel'!BD16),Tableau_salariés[Jour],DAY('Calendrier annuel'!BD16))=0,"",COUNTIFS(Tableau_salariés[Mois],MONTH('Calendrier annuel'!BD16),Tableau_salariés[Jour],DAY('Calendrier annuel'!BD16)))</f>
        <v>1</v>
      </c>
      <c r="BJ16" s="4"/>
      <c r="BK16" s="35">
        <f t="shared" ca="1" si="20"/>
        <v>46278</v>
      </c>
      <c r="BL16" s="33">
        <f t="shared" ca="1" si="8"/>
        <v>46278</v>
      </c>
      <c r="BM16" s="4" t="str">
        <f t="array" aca="1" ref="BM16" ca="1">IFERROR(INDEX(T_vacances[#Data],MATCH(1,('Calendrier annuel'!BK16&gt;=T_vacances[Date début])*(T_vacances[Date fin]&gt;='Calendrier annuel'!BK16)*(T_vacances[Zone]="A"),0),4),"")</f>
        <v/>
      </c>
      <c r="BN16" s="4" t="str">
        <f t="array" aca="1" ref="BN16" ca="1">IFERROR(INDEX(T_vacances[#Data],MATCH(1,('Calendrier annuel'!BK16&gt;=T_vacances[Date début])*(T_vacances[Date fin]&gt;='Calendrier annuel'!BK16)*(T_vacances[Zone]="B"),0),4),"")</f>
        <v/>
      </c>
      <c r="BO16" s="4" t="str">
        <f t="array" aca="1" ref="BO16" ca="1">IFERROR(INDEX(T_vacances[#Data],MATCH(1,('Calendrier annuel'!BK16&gt;=T_vacances[Date début])*(T_vacances[Date fin]&gt;='Calendrier annuel'!BK16)*(T_vacances[Zone]="C"),0),4),"")</f>
        <v/>
      </c>
      <c r="BP16" s="3">
        <f ca="1">IF(COUNTIFS(Tableau_salariés[Mois],MONTH('Calendrier annuel'!BK16),Tableau_salariés[Jour],DAY('Calendrier annuel'!BK16))=0,"",COUNTIFS(Tableau_salariés[Mois],MONTH('Calendrier annuel'!BK16),Tableau_salariés[Jour],DAY('Calendrier annuel'!BK16)))</f>
        <v>1</v>
      </c>
      <c r="BQ16" s="4"/>
      <c r="BR16" s="35">
        <f t="shared" ca="1" si="21"/>
        <v>46308</v>
      </c>
      <c r="BS16" s="33">
        <f t="shared" ca="1" si="9"/>
        <v>46308</v>
      </c>
      <c r="BT16" s="4" t="str">
        <f t="array" aca="1" ref="BT16" ca="1">IFERROR(INDEX(T_vacances[#Data],MATCH(1,('Calendrier annuel'!BR16&gt;=T_vacances[Date début])*(T_vacances[Date fin]&gt;='Calendrier annuel'!BR16)*(T_vacances[Zone]="A"),0),4),"")</f>
        <v/>
      </c>
      <c r="BU16" s="4" t="str">
        <f t="array" aca="1" ref="BU16" ca="1">IFERROR(INDEX(T_vacances[#Data],MATCH(1,('Calendrier annuel'!BR16&gt;=T_vacances[Date début])*(T_vacances[Date fin]&gt;='Calendrier annuel'!BR16)*(T_vacances[Zone]="B"),0),4),"")</f>
        <v/>
      </c>
      <c r="BV16" s="4" t="str">
        <f t="array" aca="1" ref="BV16" ca="1">IFERROR(INDEX(T_vacances[#Data],MATCH(1,('Calendrier annuel'!BR16&gt;=T_vacances[Date début])*(T_vacances[Date fin]&gt;='Calendrier annuel'!BR16)*(T_vacances[Zone]="C"),0),4),"")</f>
        <v/>
      </c>
      <c r="BW16" s="3">
        <f ca="1">IF(COUNTIFS(Tableau_salariés[Mois],MONTH('Calendrier annuel'!BR16),Tableau_salariés[Jour],DAY('Calendrier annuel'!BR16))=0,"",COUNTIFS(Tableau_salariés[Mois],MONTH('Calendrier annuel'!BR16),Tableau_salariés[Jour],DAY('Calendrier annuel'!BR16)))</f>
        <v>1</v>
      </c>
      <c r="BX16" s="4"/>
      <c r="BY16" s="35">
        <f t="shared" ca="1" si="22"/>
        <v>46339</v>
      </c>
      <c r="BZ16" s="33">
        <f t="shared" ca="1" si="10"/>
        <v>46339</v>
      </c>
      <c r="CA16" s="4" t="str">
        <f t="array" aca="1" ref="CA16" ca="1">IFERROR(INDEX(T_vacances[#Data],MATCH(1,('Calendrier annuel'!BY16&gt;=T_vacances[Date début])*(T_vacances[Date fin]&gt;='Calendrier annuel'!BY16)*(T_vacances[Zone]="A"),0),4),"")</f>
        <v/>
      </c>
      <c r="CB16" s="4" t="str">
        <f t="array" aca="1" ref="CB16" ca="1">IFERROR(INDEX(T_vacances[#Data],MATCH(1,('Calendrier annuel'!BY16&gt;=T_vacances[Date début])*(T_vacances[Date fin]&gt;='Calendrier annuel'!BY16)*(T_vacances[Zone]="B"),0),4),"")</f>
        <v/>
      </c>
      <c r="CC16" s="4" t="str">
        <f t="array" aca="1" ref="CC16" ca="1">IFERROR(INDEX(T_vacances[#Data],MATCH(1,('Calendrier annuel'!BY16&gt;=T_vacances[Date début])*(T_vacances[Date fin]&gt;='Calendrier annuel'!BY16)*(T_vacances[Zone]="C"),0),4),"")</f>
        <v/>
      </c>
      <c r="CD16" s="3">
        <f ca="1">IF(COUNTIFS(Tableau_salariés[Mois],MONTH('Calendrier annuel'!BY16),Tableau_salariés[Jour],DAY('Calendrier annuel'!BY16))=0,"",COUNTIFS(Tableau_salariés[Mois],MONTH('Calendrier annuel'!BY16),Tableau_salariés[Jour],DAY('Calendrier annuel'!BY16)))</f>
        <v>1</v>
      </c>
      <c r="CE16" s="4"/>
      <c r="CF16" s="35">
        <f t="shared" ca="1" si="23"/>
        <v>46369</v>
      </c>
      <c r="CG16" s="33">
        <f t="shared" ca="1" si="11"/>
        <v>46369</v>
      </c>
      <c r="CH16" s="4" t="str">
        <f t="array" aca="1" ref="CH16" ca="1">IFERROR(INDEX(T_vacances[#Data],MATCH(1,('Calendrier annuel'!CF16&gt;=T_vacances[Date début])*(T_vacances[Date fin]&gt;='Calendrier annuel'!CF16)*(T_vacances[Zone]="A"),0),4),"")</f>
        <v/>
      </c>
      <c r="CI16" s="4" t="str">
        <f t="array" aca="1" ref="CI16" ca="1">IFERROR(INDEX(T_vacances[#Data],MATCH(1,('Calendrier annuel'!CF16&gt;=T_vacances[Date début])*(T_vacances[Date fin]&gt;='Calendrier annuel'!CF16)*(T_vacances[Zone]="B"),0),4),"")</f>
        <v/>
      </c>
      <c r="CJ16" s="4" t="str">
        <f t="array" aca="1" ref="CJ16" ca="1">IFERROR(INDEX(T_vacances[#Data],MATCH(1,('Calendrier annuel'!CF16&gt;=T_vacances[Date début])*(T_vacances[Date fin]&gt;='Calendrier annuel'!CF16)*(T_vacances[Zone]="C"),0),4),"")</f>
        <v/>
      </c>
      <c r="CK16" s="3">
        <f ca="1">IF(COUNTIFS(Tableau_salariés[Mois],MONTH('Calendrier annuel'!CF16),Tableau_salariés[Jour],DAY('Calendrier annuel'!CF16))=0,"",COUNTIFS(Tableau_salariés[Mois],MONTH('Calendrier annuel'!CF16),Tableau_salariés[Jour],DAY('Calendrier annuel'!CF16)))</f>
        <v>1</v>
      </c>
    </row>
    <row r="17" spans="2:89">
      <c r="B17" s="42" t="s">
        <v>63</v>
      </c>
      <c r="D17" s="9" t="s">
        <v>64</v>
      </c>
      <c r="G17" s="35">
        <f t="shared" ca="1" si="12"/>
        <v>46036</v>
      </c>
      <c r="H17" s="33">
        <f t="shared" ca="1" si="0"/>
        <v>46036</v>
      </c>
      <c r="I17" s="4" t="str">
        <f t="array" aca="1" ref="I17" ca="1">IFERROR(INDEX(T_vacances[#Data],MATCH(1,('Calendrier annuel'!G17&gt;=T_vacances[Date début])*(T_vacances[Date fin]&gt;='Calendrier annuel'!G17)*(T_vacances[Zone]="A"),0),4),"")</f>
        <v/>
      </c>
      <c r="J17" s="4" t="str">
        <f t="array" aca="1" ref="J17" ca="1">IFERROR(INDEX(T_vacances[#Data],MATCH(1,('Calendrier annuel'!G17&gt;=T_vacances[Date début])*(T_vacances[Date fin]&gt;='Calendrier annuel'!G17)*(T_vacances[Zone]="B"),0),4),"")</f>
        <v/>
      </c>
      <c r="K17" s="4" t="str">
        <f t="array" aca="1" ref="K17" ca="1">IFERROR(INDEX(T_vacances[#Data],MATCH(1,('Calendrier annuel'!G17&gt;=T_vacances[Date début])*(T_vacances[Date fin]&gt;='Calendrier annuel'!G17)*(T_vacances[Zone]="C"),0),4),"")</f>
        <v/>
      </c>
      <c r="L17" s="3" t="str">
        <f ca="1">IF(COUNTIFS(Tableau_salariés[Mois],MONTH('Calendrier annuel'!G17),Tableau_salariés[Jour],DAY('Calendrier annuel'!G17))=0,"",COUNTIFS(Tableau_salariés[Mois],MONTH('Calendrier annuel'!G17),Tableau_salariés[Jour],DAY('Calendrier annuel'!G17)))</f>
        <v/>
      </c>
      <c r="M17" s="4"/>
      <c r="N17" s="35">
        <f t="shared" ca="1" si="13"/>
        <v>46067</v>
      </c>
      <c r="O17" s="33">
        <f t="shared" ca="1" si="1"/>
        <v>46067</v>
      </c>
      <c r="P17" s="4" t="str">
        <f t="array" aca="1" ref="P17" ca="1">IFERROR(INDEX(T_vacances[#Data],MATCH(1,('Calendrier annuel'!N17&gt;=T_vacances[Date début])*(T_vacances[Date fin]&gt;='Calendrier annuel'!N17)*(T_vacances[Zone]="A"),0),4),"")</f>
        <v>A</v>
      </c>
      <c r="Q17" s="4" t="str">
        <f t="array" aca="1" ref="Q17" ca="1">IFERROR(INDEX(T_vacances[#Data],MATCH(1,('Calendrier annuel'!N17&gt;=T_vacances[Date début])*(T_vacances[Date fin]&gt;='Calendrier annuel'!N17)*(T_vacances[Zone]="B"),0),4),"")</f>
        <v>B</v>
      </c>
      <c r="R17" s="4" t="str">
        <f t="array" aca="1" ref="R17" ca="1">IFERROR(INDEX(T_vacances[#Data],MATCH(1,('Calendrier annuel'!N17&gt;=T_vacances[Date début])*(T_vacances[Date fin]&gt;='Calendrier annuel'!N17)*(T_vacances[Zone]="C"),0),4),"")</f>
        <v/>
      </c>
      <c r="S17" s="3">
        <f ca="1">IF(COUNTIFS(Tableau_salariés[Mois],MONTH('Calendrier annuel'!N17),Tableau_salariés[Jour],DAY('Calendrier annuel'!N17))=0,"",COUNTIFS(Tableau_salariés[Mois],MONTH('Calendrier annuel'!N17),Tableau_salariés[Jour],DAY('Calendrier annuel'!N17)))</f>
        <v>2</v>
      </c>
      <c r="T17" s="4"/>
      <c r="U17" s="35">
        <f t="shared" ca="1" si="14"/>
        <v>46095</v>
      </c>
      <c r="V17" s="33">
        <f t="shared" ca="1" si="2"/>
        <v>46095</v>
      </c>
      <c r="W17" s="4" t="str">
        <f t="array" aca="1" ref="W17" ca="1">IFERROR(INDEX(T_vacances[#Data],MATCH(1,('Calendrier annuel'!U17&gt;=T_vacances[Date début])*(T_vacances[Date fin]&gt;='Calendrier annuel'!U17)*(T_vacances[Zone]="A"),0),4),"")</f>
        <v/>
      </c>
      <c r="X17" s="4" t="str">
        <f t="array" aca="1" ref="X17" ca="1">IFERROR(INDEX(T_vacances[#Data],MATCH(1,('Calendrier annuel'!U17&gt;=T_vacances[Date début])*(T_vacances[Date fin]&gt;='Calendrier annuel'!U17)*(T_vacances[Zone]="B"),0),4),"")</f>
        <v/>
      </c>
      <c r="Y17" s="4" t="str">
        <f t="array" aca="1" ref="Y17" ca="1">IFERROR(INDEX(T_vacances[#Data],MATCH(1,('Calendrier annuel'!U17&gt;=T_vacances[Date début])*(T_vacances[Date fin]&gt;='Calendrier annuel'!U17)*(T_vacances[Zone]="C"),0),4),"")</f>
        <v/>
      </c>
      <c r="Z17" s="3">
        <f ca="1">IF(COUNTIFS(Tableau_salariés[Mois],MONTH('Calendrier annuel'!U17),Tableau_salariés[Jour],DAY('Calendrier annuel'!U17))=0,"",COUNTIFS(Tableau_salariés[Mois],MONTH('Calendrier annuel'!U17),Tableau_salariés[Jour],DAY('Calendrier annuel'!U17)))</f>
        <v>2</v>
      </c>
      <c r="AA17" s="4"/>
      <c r="AB17" s="35">
        <f t="shared" ca="1" si="15"/>
        <v>46126</v>
      </c>
      <c r="AC17" s="33">
        <f t="shared" ca="1" si="3"/>
        <v>46126</v>
      </c>
      <c r="AD17" s="4" t="str">
        <f t="array" aca="1" ref="AD17" ca="1">IFERROR(INDEX(T_vacances[#Data],MATCH(1,('Calendrier annuel'!AB17&gt;=T_vacances[Date début])*(T_vacances[Date fin]&gt;='Calendrier annuel'!AB17)*(T_vacances[Zone]="A"),0),4),"")</f>
        <v>A</v>
      </c>
      <c r="AE17" s="4" t="str">
        <f t="array" aca="1" ref="AE17" ca="1">IFERROR(INDEX(T_vacances[#Data],MATCH(1,('Calendrier annuel'!AB17&gt;=T_vacances[Date début])*(T_vacances[Date fin]&gt;='Calendrier annuel'!AB17)*(T_vacances[Zone]="B"),0),4),"")</f>
        <v>B</v>
      </c>
      <c r="AF17" s="4" t="str">
        <f t="array" aca="1" ref="AF17" ca="1">IFERROR(INDEX(T_vacances[#Data],MATCH(1,('Calendrier annuel'!AB17&gt;=T_vacances[Date début])*(T_vacances[Date fin]&gt;='Calendrier annuel'!AB17)*(T_vacances[Zone]="C"),0),4),"")</f>
        <v/>
      </c>
      <c r="AG17" s="3">
        <f ca="1">IF(COUNTIFS(Tableau_salariés[Mois],MONTH('Calendrier annuel'!AB17),Tableau_salariés[Jour],DAY('Calendrier annuel'!AB17))=0,"",COUNTIFS(Tableau_salariés[Mois],MONTH('Calendrier annuel'!AB17),Tableau_salariés[Jour],DAY('Calendrier annuel'!AB17)))</f>
        <v>1</v>
      </c>
      <c r="AH17" s="4"/>
      <c r="AI17" s="35">
        <f t="shared" ca="1" si="16"/>
        <v>46156</v>
      </c>
      <c r="AJ17" s="33">
        <f t="shared" ca="1" si="4"/>
        <v>46156</v>
      </c>
      <c r="AK17" s="4" t="str">
        <f t="array" aca="1" ref="AK17" ca="1">IFERROR(INDEX(T_vacances[#Data],MATCH(1,('Calendrier annuel'!AI17&gt;=T_vacances[Date début])*(T_vacances[Date fin]&gt;='Calendrier annuel'!AI17)*(T_vacances[Zone]="A"),0),4),"")</f>
        <v/>
      </c>
      <c r="AL17" s="4" t="str">
        <f t="array" aca="1" ref="AL17" ca="1">IFERROR(INDEX(T_vacances[#Data],MATCH(1,('Calendrier annuel'!AI17&gt;=T_vacances[Date début])*(T_vacances[Date fin]&gt;='Calendrier annuel'!AI17)*(T_vacances[Zone]="B"),0),4),"")</f>
        <v/>
      </c>
      <c r="AM17" s="4" t="str">
        <f t="array" aca="1" ref="AM17" ca="1">IFERROR(INDEX(T_vacances[#Data],MATCH(1,('Calendrier annuel'!AI17&gt;=T_vacances[Date début])*(T_vacances[Date fin]&gt;='Calendrier annuel'!AI17)*(T_vacances[Zone]="C"),0),4),"")</f>
        <v/>
      </c>
      <c r="AN17" s="3">
        <f ca="1">IF(COUNTIFS(Tableau_salariés[Mois],MONTH('Calendrier annuel'!AI17),Tableau_salariés[Jour],DAY('Calendrier annuel'!AI17))=0,"",COUNTIFS(Tableau_salariés[Mois],MONTH('Calendrier annuel'!AI17),Tableau_salariés[Jour],DAY('Calendrier annuel'!AI17)))</f>
        <v>1</v>
      </c>
      <c r="AO17" s="4"/>
      <c r="AP17" s="35">
        <f t="shared" ca="1" si="17"/>
        <v>46187</v>
      </c>
      <c r="AQ17" s="33">
        <f t="shared" ca="1" si="5"/>
        <v>46187</v>
      </c>
      <c r="AR17" s="4" t="str">
        <f t="array" aca="1" ref="AR17" ca="1">IFERROR(INDEX(T_vacances[#Data],MATCH(1,('Calendrier annuel'!AP17&gt;=T_vacances[Date début])*(T_vacances[Date fin]&gt;='Calendrier annuel'!AP17)*(T_vacances[Zone]="A"),0),4),"")</f>
        <v/>
      </c>
      <c r="AS17" s="4" t="str">
        <f t="array" aca="1" ref="AS17" ca="1">IFERROR(INDEX(T_vacances[#Data],MATCH(1,('Calendrier annuel'!AP17&gt;=T_vacances[Date début])*(T_vacances[Date fin]&gt;='Calendrier annuel'!AP17)*(T_vacances[Zone]="B"),0),4),"")</f>
        <v/>
      </c>
      <c r="AT17" s="4" t="str">
        <f t="array" aca="1" ref="AT17" ca="1">IFERROR(INDEX(T_vacances[#Data],MATCH(1,('Calendrier annuel'!AP17&gt;=T_vacances[Date début])*(T_vacances[Date fin]&gt;='Calendrier annuel'!AP17)*(T_vacances[Zone]="C"),0),4),"")</f>
        <v/>
      </c>
      <c r="AU17" s="3" t="str">
        <f ca="1">IF(COUNTIFS(Tableau_salariés[Mois],MONTH('Calendrier annuel'!AP17),Tableau_salariés[Jour],DAY('Calendrier annuel'!AP17))=0,"",COUNTIFS(Tableau_salariés[Mois],MONTH('Calendrier annuel'!AP17),Tableau_salariés[Jour],DAY('Calendrier annuel'!AP17)))</f>
        <v/>
      </c>
      <c r="AV17" s="4"/>
      <c r="AW17" s="35">
        <f t="shared" ca="1" si="18"/>
        <v>46217</v>
      </c>
      <c r="AX17" s="33">
        <f t="shared" ca="1" si="6"/>
        <v>46217</v>
      </c>
      <c r="AY17" s="4" t="str">
        <f t="array" aca="1" ref="AY17" ca="1">IFERROR(INDEX(T_vacances[#Data],MATCH(1,('Calendrier annuel'!AW17&gt;=T_vacances[Date début])*(T_vacances[Date fin]&gt;='Calendrier annuel'!AW17)*(T_vacances[Zone]="A"),0),4),"")</f>
        <v>A</v>
      </c>
      <c r="AZ17" s="4" t="str">
        <f t="array" aca="1" ref="AZ17" ca="1">IFERROR(INDEX(T_vacances[#Data],MATCH(1,('Calendrier annuel'!AW17&gt;=T_vacances[Date début])*(T_vacances[Date fin]&gt;='Calendrier annuel'!AW17)*(T_vacances[Zone]="B"),0),4),"")</f>
        <v>B</v>
      </c>
      <c r="BA17" s="4" t="str">
        <f t="array" aca="1" ref="BA17" ca="1">IFERROR(INDEX(T_vacances[#Data],MATCH(1,('Calendrier annuel'!AW17&gt;=T_vacances[Date début])*(T_vacances[Date fin]&gt;='Calendrier annuel'!AW17)*(T_vacances[Zone]="C"),0),4),"")</f>
        <v>C</v>
      </c>
      <c r="BB17" s="34" t="str">
        <f ca="1">IF(COUNTIFS(Tableau_salariés[Mois],MONTH('Calendrier annuel'!AW17),Tableau_salariés[Jour],DAY('Calendrier annuel'!AW17))=0,"",COUNTIFS(Tableau_salariés[Mois],MONTH('Calendrier annuel'!AW17),Tableau_salariés[Jour],DAY('Calendrier annuel'!AW17)))</f>
        <v/>
      </c>
      <c r="BC17" s="4"/>
      <c r="BD17" s="35">
        <f t="shared" ca="1" si="19"/>
        <v>46248</v>
      </c>
      <c r="BE17" s="33">
        <f t="shared" ca="1" si="7"/>
        <v>46248</v>
      </c>
      <c r="BF17" s="4" t="str">
        <f t="array" aca="1" ref="BF17" ca="1">IFERROR(INDEX(T_vacances[#Data],MATCH(1,('Calendrier annuel'!BD17&gt;=T_vacances[Date début])*(T_vacances[Date fin]&gt;='Calendrier annuel'!BD17)*(T_vacances[Zone]="A"),0),4),"")</f>
        <v>A</v>
      </c>
      <c r="BG17" s="4" t="str">
        <f t="array" aca="1" ref="BG17" ca="1">IFERROR(INDEX(T_vacances[#Data],MATCH(1,('Calendrier annuel'!BD17&gt;=T_vacances[Date début])*(T_vacances[Date fin]&gt;='Calendrier annuel'!BD17)*(T_vacances[Zone]="B"),0),4),"")</f>
        <v>B</v>
      </c>
      <c r="BH17" s="4" t="str">
        <f t="array" aca="1" ref="BH17" ca="1">IFERROR(INDEX(T_vacances[#Data],MATCH(1,('Calendrier annuel'!BD17&gt;=T_vacances[Date début])*(T_vacances[Date fin]&gt;='Calendrier annuel'!BD17)*(T_vacances[Zone]="C"),0),4),"")</f>
        <v>C</v>
      </c>
      <c r="BI17" s="3">
        <f ca="1">IF(COUNTIFS(Tableau_salariés[Mois],MONTH('Calendrier annuel'!BD17),Tableau_salariés[Jour],DAY('Calendrier annuel'!BD17))=0,"",COUNTIFS(Tableau_salariés[Mois],MONTH('Calendrier annuel'!BD17),Tableau_salariés[Jour],DAY('Calendrier annuel'!BD17)))</f>
        <v>2</v>
      </c>
      <c r="BJ17" s="4"/>
      <c r="BK17" s="35">
        <f t="shared" ca="1" si="20"/>
        <v>46279</v>
      </c>
      <c r="BL17" s="33">
        <f t="shared" ca="1" si="8"/>
        <v>46279</v>
      </c>
      <c r="BM17" s="4" t="str">
        <f t="array" aca="1" ref="BM17" ca="1">IFERROR(INDEX(T_vacances[#Data],MATCH(1,('Calendrier annuel'!BK17&gt;=T_vacances[Date début])*(T_vacances[Date fin]&gt;='Calendrier annuel'!BK17)*(T_vacances[Zone]="A"),0),4),"")</f>
        <v/>
      </c>
      <c r="BN17" s="4" t="str">
        <f t="array" aca="1" ref="BN17" ca="1">IFERROR(INDEX(T_vacances[#Data],MATCH(1,('Calendrier annuel'!BK17&gt;=T_vacances[Date début])*(T_vacances[Date fin]&gt;='Calendrier annuel'!BK17)*(T_vacances[Zone]="B"),0),4),"")</f>
        <v/>
      </c>
      <c r="BO17" s="4" t="str">
        <f t="array" aca="1" ref="BO17" ca="1">IFERROR(INDEX(T_vacances[#Data],MATCH(1,('Calendrier annuel'!BK17&gt;=T_vacances[Date début])*(T_vacances[Date fin]&gt;='Calendrier annuel'!BK17)*(T_vacances[Zone]="C"),0),4),"")</f>
        <v/>
      </c>
      <c r="BP17" s="3" t="str">
        <f ca="1">IF(COUNTIFS(Tableau_salariés[Mois],MONTH('Calendrier annuel'!BK17),Tableau_salariés[Jour],DAY('Calendrier annuel'!BK17))=0,"",COUNTIFS(Tableau_salariés[Mois],MONTH('Calendrier annuel'!BK17),Tableau_salariés[Jour],DAY('Calendrier annuel'!BK17)))</f>
        <v/>
      </c>
      <c r="BQ17" s="4"/>
      <c r="BR17" s="35">
        <f t="shared" ca="1" si="21"/>
        <v>46309</v>
      </c>
      <c r="BS17" s="33">
        <f t="shared" ca="1" si="9"/>
        <v>46309</v>
      </c>
      <c r="BT17" s="4" t="str">
        <f t="array" aca="1" ref="BT17" ca="1">IFERROR(INDEX(T_vacances[#Data],MATCH(1,('Calendrier annuel'!BR17&gt;=T_vacances[Date début])*(T_vacances[Date fin]&gt;='Calendrier annuel'!BR17)*(T_vacances[Zone]="A"),0),4),"")</f>
        <v/>
      </c>
      <c r="BU17" s="4" t="str">
        <f t="array" aca="1" ref="BU17" ca="1">IFERROR(INDEX(T_vacances[#Data],MATCH(1,('Calendrier annuel'!BR17&gt;=T_vacances[Date début])*(T_vacances[Date fin]&gt;='Calendrier annuel'!BR17)*(T_vacances[Zone]="B"),0),4),"")</f>
        <v/>
      </c>
      <c r="BV17" s="4" t="str">
        <f t="array" aca="1" ref="BV17" ca="1">IFERROR(INDEX(T_vacances[#Data],MATCH(1,('Calendrier annuel'!BR17&gt;=T_vacances[Date début])*(T_vacances[Date fin]&gt;='Calendrier annuel'!BR17)*(T_vacances[Zone]="C"),0),4),"")</f>
        <v/>
      </c>
      <c r="BW17" s="3" t="str">
        <f ca="1">IF(COUNTIFS(Tableau_salariés[Mois],MONTH('Calendrier annuel'!BR17),Tableau_salariés[Jour],DAY('Calendrier annuel'!BR17))=0,"",COUNTIFS(Tableau_salariés[Mois],MONTH('Calendrier annuel'!BR17),Tableau_salariés[Jour],DAY('Calendrier annuel'!BR17)))</f>
        <v/>
      </c>
      <c r="BX17" s="4"/>
      <c r="BY17" s="35">
        <f t="shared" ca="1" si="22"/>
        <v>46340</v>
      </c>
      <c r="BZ17" s="33">
        <f t="shared" ca="1" si="10"/>
        <v>46340</v>
      </c>
      <c r="CA17" s="4" t="str">
        <f t="array" aca="1" ref="CA17" ca="1">IFERROR(INDEX(T_vacances[#Data],MATCH(1,('Calendrier annuel'!BY17&gt;=T_vacances[Date début])*(T_vacances[Date fin]&gt;='Calendrier annuel'!BY17)*(T_vacances[Zone]="A"),0),4),"")</f>
        <v/>
      </c>
      <c r="CB17" s="4" t="str">
        <f t="array" aca="1" ref="CB17" ca="1">IFERROR(INDEX(T_vacances[#Data],MATCH(1,('Calendrier annuel'!BY17&gt;=T_vacances[Date début])*(T_vacances[Date fin]&gt;='Calendrier annuel'!BY17)*(T_vacances[Zone]="B"),0),4),"")</f>
        <v/>
      </c>
      <c r="CC17" s="4" t="str">
        <f t="array" aca="1" ref="CC17" ca="1">IFERROR(INDEX(T_vacances[#Data],MATCH(1,('Calendrier annuel'!BY17&gt;=T_vacances[Date début])*(T_vacances[Date fin]&gt;='Calendrier annuel'!BY17)*(T_vacances[Zone]="C"),0),4),"")</f>
        <v/>
      </c>
      <c r="CD17" s="3">
        <f ca="1">IF(COUNTIFS(Tableau_salariés[Mois],MONTH('Calendrier annuel'!BY17),Tableau_salariés[Jour],DAY('Calendrier annuel'!BY17))=0,"",COUNTIFS(Tableau_salariés[Mois],MONTH('Calendrier annuel'!BY17),Tableau_salariés[Jour],DAY('Calendrier annuel'!BY17)))</f>
        <v>1</v>
      </c>
      <c r="CE17" s="4"/>
      <c r="CF17" s="35">
        <f t="shared" ca="1" si="23"/>
        <v>46370</v>
      </c>
      <c r="CG17" s="33">
        <f t="shared" ca="1" si="11"/>
        <v>46370</v>
      </c>
      <c r="CH17" s="4" t="str">
        <f t="array" aca="1" ref="CH17" ca="1">IFERROR(INDEX(T_vacances[#Data],MATCH(1,('Calendrier annuel'!CF17&gt;=T_vacances[Date début])*(T_vacances[Date fin]&gt;='Calendrier annuel'!CF17)*(T_vacances[Zone]="A"),0),4),"")</f>
        <v/>
      </c>
      <c r="CI17" s="4" t="str">
        <f t="array" aca="1" ref="CI17" ca="1">IFERROR(INDEX(T_vacances[#Data],MATCH(1,('Calendrier annuel'!CF17&gt;=T_vacances[Date début])*(T_vacances[Date fin]&gt;='Calendrier annuel'!CF17)*(T_vacances[Zone]="B"),0),4),"")</f>
        <v/>
      </c>
      <c r="CJ17" s="4" t="str">
        <f t="array" aca="1" ref="CJ17" ca="1">IFERROR(INDEX(T_vacances[#Data],MATCH(1,('Calendrier annuel'!CF17&gt;=T_vacances[Date début])*(T_vacances[Date fin]&gt;='Calendrier annuel'!CF17)*(T_vacances[Zone]="C"),0),4),"")</f>
        <v/>
      </c>
      <c r="CK17" s="3">
        <f ca="1">IF(COUNTIFS(Tableau_salariés[Mois],MONTH('Calendrier annuel'!CF17),Tableau_salariés[Jour],DAY('Calendrier annuel'!CF17))=0,"",COUNTIFS(Tableau_salariés[Mois],MONTH('Calendrier annuel'!CF17),Tableau_salariés[Jour],DAY('Calendrier annuel'!CF17)))</f>
        <v>2</v>
      </c>
    </row>
    <row r="18" spans="2:89">
      <c r="B18" s="2"/>
      <c r="D18" s="37"/>
      <c r="G18" s="35">
        <f t="shared" ca="1" si="12"/>
        <v>46037</v>
      </c>
      <c r="H18" s="33">
        <f t="shared" ca="1" si="0"/>
        <v>46037</v>
      </c>
      <c r="I18" s="4" t="str">
        <f t="array" aca="1" ref="I18" ca="1">IFERROR(INDEX(T_vacances[#Data],MATCH(1,('Calendrier annuel'!G18&gt;=T_vacances[Date début])*(T_vacances[Date fin]&gt;='Calendrier annuel'!G18)*(T_vacances[Zone]="A"),0),4),"")</f>
        <v/>
      </c>
      <c r="J18" s="4" t="str">
        <f t="array" aca="1" ref="J18" ca="1">IFERROR(INDEX(T_vacances[#Data],MATCH(1,('Calendrier annuel'!G18&gt;=T_vacances[Date début])*(T_vacances[Date fin]&gt;='Calendrier annuel'!G18)*(T_vacances[Zone]="B"),0),4),"")</f>
        <v/>
      </c>
      <c r="K18" s="4" t="str">
        <f t="array" aca="1" ref="K18" ca="1">IFERROR(INDEX(T_vacances[#Data],MATCH(1,('Calendrier annuel'!G18&gt;=T_vacances[Date début])*(T_vacances[Date fin]&gt;='Calendrier annuel'!G18)*(T_vacances[Zone]="C"),0),4),"")</f>
        <v/>
      </c>
      <c r="L18" s="3" t="str">
        <f ca="1">IF(COUNTIFS(Tableau_salariés[Mois],MONTH('Calendrier annuel'!G18),Tableau_salariés[Jour],DAY('Calendrier annuel'!G18))=0,"",COUNTIFS(Tableau_salariés[Mois],MONTH('Calendrier annuel'!G18),Tableau_salariés[Jour],DAY('Calendrier annuel'!G18)))</f>
        <v/>
      </c>
      <c r="M18" s="4"/>
      <c r="N18" s="35">
        <f t="shared" ca="1" si="13"/>
        <v>46068</v>
      </c>
      <c r="O18" s="33">
        <f t="shared" ca="1" si="1"/>
        <v>46068</v>
      </c>
      <c r="P18" s="4" t="str">
        <f t="array" aca="1" ref="P18" ca="1">IFERROR(INDEX(T_vacances[#Data],MATCH(1,('Calendrier annuel'!N18&gt;=T_vacances[Date début])*(T_vacances[Date fin]&gt;='Calendrier annuel'!N18)*(T_vacances[Zone]="A"),0),4),"")</f>
        <v>A</v>
      </c>
      <c r="Q18" s="4" t="str">
        <f t="array" aca="1" ref="Q18" ca="1">IFERROR(INDEX(T_vacances[#Data],MATCH(1,('Calendrier annuel'!N18&gt;=T_vacances[Date début])*(T_vacances[Date fin]&gt;='Calendrier annuel'!N18)*(T_vacances[Zone]="B"),0),4),"")</f>
        <v>B</v>
      </c>
      <c r="R18" s="4" t="str">
        <f t="array" aca="1" ref="R18" ca="1">IFERROR(INDEX(T_vacances[#Data],MATCH(1,('Calendrier annuel'!N18&gt;=T_vacances[Date début])*(T_vacances[Date fin]&gt;='Calendrier annuel'!N18)*(T_vacances[Zone]="C"),0),4),"")</f>
        <v/>
      </c>
      <c r="S18" s="3">
        <f ca="1">IF(COUNTIFS(Tableau_salariés[Mois],MONTH('Calendrier annuel'!N18),Tableau_salariés[Jour],DAY('Calendrier annuel'!N18))=0,"",COUNTIFS(Tableau_salariés[Mois],MONTH('Calendrier annuel'!N18),Tableau_salariés[Jour],DAY('Calendrier annuel'!N18)))</f>
        <v>1</v>
      </c>
      <c r="T18" s="4"/>
      <c r="U18" s="35">
        <f t="shared" ca="1" si="14"/>
        <v>46096</v>
      </c>
      <c r="V18" s="33">
        <f t="shared" ca="1" si="2"/>
        <v>46096</v>
      </c>
      <c r="W18" s="4" t="str">
        <f t="array" aca="1" ref="W18" ca="1">IFERROR(INDEX(T_vacances[#Data],MATCH(1,('Calendrier annuel'!U18&gt;=T_vacances[Date début])*(T_vacances[Date fin]&gt;='Calendrier annuel'!U18)*(T_vacances[Zone]="A"),0),4),"")</f>
        <v/>
      </c>
      <c r="X18" s="4" t="str">
        <f t="array" aca="1" ref="X18" ca="1">IFERROR(INDEX(T_vacances[#Data],MATCH(1,('Calendrier annuel'!U18&gt;=T_vacances[Date début])*(T_vacances[Date fin]&gt;='Calendrier annuel'!U18)*(T_vacances[Zone]="B"),0),4),"")</f>
        <v/>
      </c>
      <c r="Y18" s="4" t="str">
        <f t="array" aca="1" ref="Y18" ca="1">IFERROR(INDEX(T_vacances[#Data],MATCH(1,('Calendrier annuel'!U18&gt;=T_vacances[Date début])*(T_vacances[Date fin]&gt;='Calendrier annuel'!U18)*(T_vacances[Zone]="C"),0),4),"")</f>
        <v/>
      </c>
      <c r="Z18" s="3" t="str">
        <f ca="1">IF(COUNTIFS(Tableau_salariés[Mois],MONTH('Calendrier annuel'!U18),Tableau_salariés[Jour],DAY('Calendrier annuel'!U18))=0,"",COUNTIFS(Tableau_salariés[Mois],MONTH('Calendrier annuel'!U18),Tableau_salariés[Jour],DAY('Calendrier annuel'!U18)))</f>
        <v/>
      </c>
      <c r="AA18" s="4"/>
      <c r="AB18" s="35">
        <f t="shared" ca="1" si="15"/>
        <v>46127</v>
      </c>
      <c r="AC18" s="33">
        <f t="shared" ca="1" si="3"/>
        <v>46127</v>
      </c>
      <c r="AD18" s="4" t="str">
        <f t="array" aca="1" ref="AD18" ca="1">IFERROR(INDEX(T_vacances[#Data],MATCH(1,('Calendrier annuel'!AB18&gt;=T_vacances[Date début])*(T_vacances[Date fin]&gt;='Calendrier annuel'!AB18)*(T_vacances[Zone]="A"),0),4),"")</f>
        <v>A</v>
      </c>
      <c r="AE18" s="4" t="str">
        <f t="array" aca="1" ref="AE18" ca="1">IFERROR(INDEX(T_vacances[#Data],MATCH(1,('Calendrier annuel'!AB18&gt;=T_vacances[Date début])*(T_vacances[Date fin]&gt;='Calendrier annuel'!AB18)*(T_vacances[Zone]="B"),0),4),"")</f>
        <v>B</v>
      </c>
      <c r="AF18" s="4" t="str">
        <f t="array" aca="1" ref="AF18" ca="1">IFERROR(INDEX(T_vacances[#Data],MATCH(1,('Calendrier annuel'!AB18&gt;=T_vacances[Date début])*(T_vacances[Date fin]&gt;='Calendrier annuel'!AB18)*(T_vacances[Zone]="C"),0),4),"")</f>
        <v/>
      </c>
      <c r="AG18" s="3" t="str">
        <f ca="1">IF(COUNTIFS(Tableau_salariés[Mois],MONTH('Calendrier annuel'!AB18),Tableau_salariés[Jour],DAY('Calendrier annuel'!AB18))=0,"",COUNTIFS(Tableau_salariés[Mois],MONTH('Calendrier annuel'!AB18),Tableau_salariés[Jour],DAY('Calendrier annuel'!AB18)))</f>
        <v/>
      </c>
      <c r="AH18" s="4"/>
      <c r="AI18" s="35">
        <f t="shared" ca="1" si="16"/>
        <v>46157</v>
      </c>
      <c r="AJ18" s="33">
        <f t="shared" ca="1" si="4"/>
        <v>46157</v>
      </c>
      <c r="AK18" s="4" t="str">
        <f t="array" aca="1" ref="AK18" ca="1">IFERROR(INDEX(T_vacances[#Data],MATCH(1,('Calendrier annuel'!AI18&gt;=T_vacances[Date début])*(T_vacances[Date fin]&gt;='Calendrier annuel'!AI18)*(T_vacances[Zone]="A"),0),4),"")</f>
        <v/>
      </c>
      <c r="AL18" s="4" t="str">
        <f t="array" aca="1" ref="AL18" ca="1">IFERROR(INDEX(T_vacances[#Data],MATCH(1,('Calendrier annuel'!AI18&gt;=T_vacances[Date début])*(T_vacances[Date fin]&gt;='Calendrier annuel'!AI18)*(T_vacances[Zone]="B"),0),4),"")</f>
        <v/>
      </c>
      <c r="AM18" s="4" t="str">
        <f t="array" aca="1" ref="AM18" ca="1">IFERROR(INDEX(T_vacances[#Data],MATCH(1,('Calendrier annuel'!AI18&gt;=T_vacances[Date début])*(T_vacances[Date fin]&gt;='Calendrier annuel'!AI18)*(T_vacances[Zone]="C"),0),4),"")</f>
        <v/>
      </c>
      <c r="AN18" s="3" t="str">
        <f ca="1">IF(COUNTIFS(Tableau_salariés[Mois],MONTH('Calendrier annuel'!AI18),Tableau_salariés[Jour],DAY('Calendrier annuel'!AI18))=0,"",COUNTIFS(Tableau_salariés[Mois],MONTH('Calendrier annuel'!AI18),Tableau_salariés[Jour],DAY('Calendrier annuel'!AI18)))</f>
        <v/>
      </c>
      <c r="AO18" s="4"/>
      <c r="AP18" s="35">
        <f t="shared" ca="1" si="17"/>
        <v>46188</v>
      </c>
      <c r="AQ18" s="33">
        <f t="shared" ca="1" si="5"/>
        <v>46188</v>
      </c>
      <c r="AR18" s="4" t="str">
        <f t="array" aca="1" ref="AR18" ca="1">IFERROR(INDEX(T_vacances[#Data],MATCH(1,('Calendrier annuel'!AP18&gt;=T_vacances[Date début])*(T_vacances[Date fin]&gt;='Calendrier annuel'!AP18)*(T_vacances[Zone]="A"),0),4),"")</f>
        <v/>
      </c>
      <c r="AS18" s="4" t="str">
        <f t="array" aca="1" ref="AS18" ca="1">IFERROR(INDEX(T_vacances[#Data],MATCH(1,('Calendrier annuel'!AP18&gt;=T_vacances[Date début])*(T_vacances[Date fin]&gt;='Calendrier annuel'!AP18)*(T_vacances[Zone]="B"),0),4),"")</f>
        <v/>
      </c>
      <c r="AT18" s="4" t="str">
        <f t="array" aca="1" ref="AT18" ca="1">IFERROR(INDEX(T_vacances[#Data],MATCH(1,('Calendrier annuel'!AP18&gt;=T_vacances[Date début])*(T_vacances[Date fin]&gt;='Calendrier annuel'!AP18)*(T_vacances[Zone]="C"),0),4),"")</f>
        <v/>
      </c>
      <c r="AU18" s="3">
        <f ca="1">IF(COUNTIFS(Tableau_salariés[Mois],MONTH('Calendrier annuel'!AP18),Tableau_salariés[Jour],DAY('Calendrier annuel'!AP18))=0,"",COUNTIFS(Tableau_salariés[Mois],MONTH('Calendrier annuel'!AP18),Tableau_salariés[Jour],DAY('Calendrier annuel'!AP18)))</f>
        <v>1</v>
      </c>
      <c r="AV18" s="4"/>
      <c r="AW18" s="35">
        <f t="shared" ca="1" si="18"/>
        <v>46218</v>
      </c>
      <c r="AX18" s="33">
        <f t="shared" ca="1" si="6"/>
        <v>46218</v>
      </c>
      <c r="AY18" s="4" t="str">
        <f t="array" aca="1" ref="AY18" ca="1">IFERROR(INDEX(T_vacances[#Data],MATCH(1,('Calendrier annuel'!AW18&gt;=T_vacances[Date début])*(T_vacances[Date fin]&gt;='Calendrier annuel'!AW18)*(T_vacances[Zone]="A"),0),4),"")</f>
        <v>A</v>
      </c>
      <c r="AZ18" s="4" t="str">
        <f t="array" aca="1" ref="AZ18" ca="1">IFERROR(INDEX(T_vacances[#Data],MATCH(1,('Calendrier annuel'!AW18&gt;=T_vacances[Date début])*(T_vacances[Date fin]&gt;='Calendrier annuel'!AW18)*(T_vacances[Zone]="B"),0),4),"")</f>
        <v>B</v>
      </c>
      <c r="BA18" s="4" t="str">
        <f t="array" aca="1" ref="BA18" ca="1">IFERROR(INDEX(T_vacances[#Data],MATCH(1,('Calendrier annuel'!AW18&gt;=T_vacances[Date début])*(T_vacances[Date fin]&gt;='Calendrier annuel'!AW18)*(T_vacances[Zone]="C"),0),4),"")</f>
        <v>C</v>
      </c>
      <c r="BB18" s="34" t="str">
        <f ca="1">IF(COUNTIFS(Tableau_salariés[Mois],MONTH('Calendrier annuel'!AW18),Tableau_salariés[Jour],DAY('Calendrier annuel'!AW18))=0,"",COUNTIFS(Tableau_salariés[Mois],MONTH('Calendrier annuel'!AW18),Tableau_salariés[Jour],DAY('Calendrier annuel'!AW18)))</f>
        <v/>
      </c>
      <c r="BC18" s="4"/>
      <c r="BD18" s="35">
        <f t="shared" ca="1" si="19"/>
        <v>46249</v>
      </c>
      <c r="BE18" s="33">
        <f t="shared" ca="1" si="7"/>
        <v>46249</v>
      </c>
      <c r="BF18" s="4" t="str">
        <f t="array" aca="1" ref="BF18" ca="1">IFERROR(INDEX(T_vacances[#Data],MATCH(1,('Calendrier annuel'!BD18&gt;=T_vacances[Date début])*(T_vacances[Date fin]&gt;='Calendrier annuel'!BD18)*(T_vacances[Zone]="A"),0),4),"")</f>
        <v>A</v>
      </c>
      <c r="BG18" s="4" t="str">
        <f t="array" aca="1" ref="BG18" ca="1">IFERROR(INDEX(T_vacances[#Data],MATCH(1,('Calendrier annuel'!BD18&gt;=T_vacances[Date début])*(T_vacances[Date fin]&gt;='Calendrier annuel'!BD18)*(T_vacances[Zone]="B"),0),4),"")</f>
        <v>B</v>
      </c>
      <c r="BH18" s="4" t="str">
        <f t="array" aca="1" ref="BH18" ca="1">IFERROR(INDEX(T_vacances[#Data],MATCH(1,('Calendrier annuel'!BD18&gt;=T_vacances[Date début])*(T_vacances[Date fin]&gt;='Calendrier annuel'!BD18)*(T_vacances[Zone]="C"),0),4),"")</f>
        <v>C</v>
      </c>
      <c r="BI18" s="3">
        <f ca="1">IF(COUNTIFS(Tableau_salariés[Mois],MONTH('Calendrier annuel'!BD18),Tableau_salariés[Jour],DAY('Calendrier annuel'!BD18))=0,"",COUNTIFS(Tableau_salariés[Mois],MONTH('Calendrier annuel'!BD18),Tableau_salariés[Jour],DAY('Calendrier annuel'!BD18)))</f>
        <v>1</v>
      </c>
      <c r="BJ18" s="4"/>
      <c r="BK18" s="35">
        <f t="shared" ca="1" si="20"/>
        <v>46280</v>
      </c>
      <c r="BL18" s="33">
        <f t="shared" ca="1" si="8"/>
        <v>46280</v>
      </c>
      <c r="BM18" s="4" t="str">
        <f t="array" aca="1" ref="BM18" ca="1">IFERROR(INDEX(T_vacances[#Data],MATCH(1,('Calendrier annuel'!BK18&gt;=T_vacances[Date début])*(T_vacances[Date fin]&gt;='Calendrier annuel'!BK18)*(T_vacances[Zone]="A"),0),4),"")</f>
        <v/>
      </c>
      <c r="BN18" s="4" t="str">
        <f t="array" aca="1" ref="BN18" ca="1">IFERROR(INDEX(T_vacances[#Data],MATCH(1,('Calendrier annuel'!BK18&gt;=T_vacances[Date début])*(T_vacances[Date fin]&gt;='Calendrier annuel'!BK18)*(T_vacances[Zone]="B"),0),4),"")</f>
        <v/>
      </c>
      <c r="BO18" s="4" t="str">
        <f t="array" aca="1" ref="BO18" ca="1">IFERROR(INDEX(T_vacances[#Data],MATCH(1,('Calendrier annuel'!BK18&gt;=T_vacances[Date début])*(T_vacances[Date fin]&gt;='Calendrier annuel'!BK18)*(T_vacances[Zone]="C"),0),4),"")</f>
        <v/>
      </c>
      <c r="BP18" s="3" t="str">
        <f ca="1">IF(COUNTIFS(Tableau_salariés[Mois],MONTH('Calendrier annuel'!BK18),Tableau_salariés[Jour],DAY('Calendrier annuel'!BK18))=0,"",COUNTIFS(Tableau_salariés[Mois],MONTH('Calendrier annuel'!BK18),Tableau_salariés[Jour],DAY('Calendrier annuel'!BK18)))</f>
        <v/>
      </c>
      <c r="BQ18" s="4"/>
      <c r="BR18" s="35">
        <f t="shared" ca="1" si="21"/>
        <v>46310</v>
      </c>
      <c r="BS18" s="33">
        <f t="shared" ca="1" si="9"/>
        <v>46310</v>
      </c>
      <c r="BT18" s="4" t="str">
        <f t="array" aca="1" ref="BT18" ca="1">IFERROR(INDEX(T_vacances[#Data],MATCH(1,('Calendrier annuel'!BR18&gt;=T_vacances[Date début])*(T_vacances[Date fin]&gt;='Calendrier annuel'!BR18)*(T_vacances[Zone]="A"),0),4),"")</f>
        <v/>
      </c>
      <c r="BU18" s="4" t="str">
        <f t="array" aca="1" ref="BU18" ca="1">IFERROR(INDEX(T_vacances[#Data],MATCH(1,('Calendrier annuel'!BR18&gt;=T_vacances[Date début])*(T_vacances[Date fin]&gt;='Calendrier annuel'!BR18)*(T_vacances[Zone]="B"),0),4),"")</f>
        <v/>
      </c>
      <c r="BV18" s="4" t="str">
        <f t="array" aca="1" ref="BV18" ca="1">IFERROR(INDEX(T_vacances[#Data],MATCH(1,('Calendrier annuel'!BR18&gt;=T_vacances[Date début])*(T_vacances[Date fin]&gt;='Calendrier annuel'!BR18)*(T_vacances[Zone]="C"),0),4),"")</f>
        <v/>
      </c>
      <c r="BW18" s="3" t="str">
        <f ca="1">IF(COUNTIFS(Tableau_salariés[Mois],MONTH('Calendrier annuel'!BR18),Tableau_salariés[Jour],DAY('Calendrier annuel'!BR18))=0,"",COUNTIFS(Tableau_salariés[Mois],MONTH('Calendrier annuel'!BR18),Tableau_salariés[Jour],DAY('Calendrier annuel'!BR18)))</f>
        <v/>
      </c>
      <c r="BX18" s="4"/>
      <c r="BY18" s="35">
        <f t="shared" ca="1" si="22"/>
        <v>46341</v>
      </c>
      <c r="BZ18" s="33">
        <f t="shared" ca="1" si="10"/>
        <v>46341</v>
      </c>
      <c r="CA18" s="4" t="str">
        <f t="array" aca="1" ref="CA18" ca="1">IFERROR(INDEX(T_vacances[#Data],MATCH(1,('Calendrier annuel'!BY18&gt;=T_vacances[Date début])*(T_vacances[Date fin]&gt;='Calendrier annuel'!BY18)*(T_vacances[Zone]="A"),0),4),"")</f>
        <v/>
      </c>
      <c r="CB18" s="4" t="str">
        <f t="array" aca="1" ref="CB18" ca="1">IFERROR(INDEX(T_vacances[#Data],MATCH(1,('Calendrier annuel'!BY18&gt;=T_vacances[Date début])*(T_vacances[Date fin]&gt;='Calendrier annuel'!BY18)*(T_vacances[Zone]="B"),0),4),"")</f>
        <v/>
      </c>
      <c r="CC18" s="4" t="str">
        <f t="array" aca="1" ref="CC18" ca="1">IFERROR(INDEX(T_vacances[#Data],MATCH(1,('Calendrier annuel'!BY18&gt;=T_vacances[Date début])*(T_vacances[Date fin]&gt;='Calendrier annuel'!BY18)*(T_vacances[Zone]="C"),0),4),"")</f>
        <v/>
      </c>
      <c r="CD18" s="3">
        <f ca="1">IF(COUNTIFS(Tableau_salariés[Mois],MONTH('Calendrier annuel'!BY18),Tableau_salariés[Jour],DAY('Calendrier annuel'!BY18))=0,"",COUNTIFS(Tableau_salariés[Mois],MONTH('Calendrier annuel'!BY18),Tableau_salariés[Jour],DAY('Calendrier annuel'!BY18)))</f>
        <v>1</v>
      </c>
      <c r="CE18" s="4"/>
      <c r="CF18" s="35">
        <f t="shared" ca="1" si="23"/>
        <v>46371</v>
      </c>
      <c r="CG18" s="33">
        <f t="shared" ca="1" si="11"/>
        <v>46371</v>
      </c>
      <c r="CH18" s="4" t="str">
        <f t="array" aca="1" ref="CH18" ca="1">IFERROR(INDEX(T_vacances[#Data],MATCH(1,('Calendrier annuel'!CF18&gt;=T_vacances[Date début])*(T_vacances[Date fin]&gt;='Calendrier annuel'!CF18)*(T_vacances[Zone]="A"),0),4),"")</f>
        <v/>
      </c>
      <c r="CI18" s="4" t="str">
        <f t="array" aca="1" ref="CI18" ca="1">IFERROR(INDEX(T_vacances[#Data],MATCH(1,('Calendrier annuel'!CF18&gt;=T_vacances[Date début])*(T_vacances[Date fin]&gt;='Calendrier annuel'!CF18)*(T_vacances[Zone]="B"),0),4),"")</f>
        <v/>
      </c>
      <c r="CJ18" s="4" t="str">
        <f t="array" aca="1" ref="CJ18" ca="1">IFERROR(INDEX(T_vacances[#Data],MATCH(1,('Calendrier annuel'!CF18&gt;=T_vacances[Date début])*(T_vacances[Date fin]&gt;='Calendrier annuel'!CF18)*(T_vacances[Zone]="C"),0),4),"")</f>
        <v/>
      </c>
      <c r="CK18" s="3">
        <f ca="1">IF(COUNTIFS(Tableau_salariés[Mois],MONTH('Calendrier annuel'!CF18),Tableau_salariés[Jour],DAY('Calendrier annuel'!CF18))=0,"",COUNTIFS(Tableau_salariés[Mois],MONTH('Calendrier annuel'!CF18),Tableau_salariés[Jour],DAY('Calendrier annuel'!CF18)))</f>
        <v>1</v>
      </c>
    </row>
    <row r="19" spans="2:89">
      <c r="B19" s="50">
        <v>1</v>
      </c>
      <c r="D19" s="51" t="s">
        <v>516</v>
      </c>
      <c r="G19" s="35">
        <f t="shared" ca="1" si="12"/>
        <v>46038</v>
      </c>
      <c r="H19" s="33">
        <f t="shared" ca="1" si="0"/>
        <v>46038</v>
      </c>
      <c r="I19" s="4" t="str">
        <f t="array" aca="1" ref="I19" ca="1">IFERROR(INDEX(T_vacances[#Data],MATCH(1,('Calendrier annuel'!G19&gt;=T_vacances[Date début])*(T_vacances[Date fin]&gt;='Calendrier annuel'!G19)*(T_vacances[Zone]="A"),0),4),"")</f>
        <v/>
      </c>
      <c r="J19" s="4" t="str">
        <f t="array" aca="1" ref="J19" ca="1">IFERROR(INDEX(T_vacances[#Data],MATCH(1,('Calendrier annuel'!G19&gt;=T_vacances[Date début])*(T_vacances[Date fin]&gt;='Calendrier annuel'!G19)*(T_vacances[Zone]="B"),0),4),"")</f>
        <v/>
      </c>
      <c r="K19" s="4" t="str">
        <f t="array" aca="1" ref="K19" ca="1">IFERROR(INDEX(T_vacances[#Data],MATCH(1,('Calendrier annuel'!G19&gt;=T_vacances[Date début])*(T_vacances[Date fin]&gt;='Calendrier annuel'!G19)*(T_vacances[Zone]="C"),0),4),"")</f>
        <v/>
      </c>
      <c r="L19" s="3" t="str">
        <f ca="1">IF(COUNTIFS(Tableau_salariés[Mois],MONTH('Calendrier annuel'!G19),Tableau_salariés[Jour],DAY('Calendrier annuel'!G19))=0,"",COUNTIFS(Tableau_salariés[Mois],MONTH('Calendrier annuel'!G19),Tableau_salariés[Jour],DAY('Calendrier annuel'!G19)))</f>
        <v/>
      </c>
      <c r="M19" s="4"/>
      <c r="N19" s="35">
        <f t="shared" ca="1" si="13"/>
        <v>46069</v>
      </c>
      <c r="O19" s="33">
        <f t="shared" ca="1" si="1"/>
        <v>46069</v>
      </c>
      <c r="P19" s="4" t="str">
        <f t="array" aca="1" ref="P19" ca="1">IFERROR(INDEX(T_vacances[#Data],MATCH(1,('Calendrier annuel'!N19&gt;=T_vacances[Date début])*(T_vacances[Date fin]&gt;='Calendrier annuel'!N19)*(T_vacances[Zone]="A"),0),4),"")</f>
        <v>A</v>
      </c>
      <c r="Q19" s="4" t="str">
        <f t="array" aca="1" ref="Q19" ca="1">IFERROR(INDEX(T_vacances[#Data],MATCH(1,('Calendrier annuel'!N19&gt;=T_vacances[Date début])*(T_vacances[Date fin]&gt;='Calendrier annuel'!N19)*(T_vacances[Zone]="B"),0),4),"")</f>
        <v>B</v>
      </c>
      <c r="R19" s="4" t="str">
        <f t="array" aca="1" ref="R19" ca="1">IFERROR(INDEX(T_vacances[#Data],MATCH(1,('Calendrier annuel'!N19&gt;=T_vacances[Date début])*(T_vacances[Date fin]&gt;='Calendrier annuel'!N19)*(T_vacances[Zone]="C"),0),4),"")</f>
        <v/>
      </c>
      <c r="S19" s="3" t="str">
        <f ca="1">IF(COUNTIFS(Tableau_salariés[Mois],MONTH('Calendrier annuel'!N19),Tableau_salariés[Jour],DAY('Calendrier annuel'!N19))=0,"",COUNTIFS(Tableau_salariés[Mois],MONTH('Calendrier annuel'!N19),Tableau_salariés[Jour],DAY('Calendrier annuel'!N19)))</f>
        <v/>
      </c>
      <c r="T19" s="4"/>
      <c r="U19" s="35">
        <f t="shared" ca="1" si="14"/>
        <v>46097</v>
      </c>
      <c r="V19" s="33">
        <f t="shared" ca="1" si="2"/>
        <v>46097</v>
      </c>
      <c r="W19" s="4" t="str">
        <f t="array" aca="1" ref="W19" ca="1">IFERROR(INDEX(T_vacances[#Data],MATCH(1,('Calendrier annuel'!U19&gt;=T_vacances[Date début])*(T_vacances[Date fin]&gt;='Calendrier annuel'!U19)*(T_vacances[Zone]="A"),0),4),"")</f>
        <v/>
      </c>
      <c r="X19" s="4" t="str">
        <f t="array" aca="1" ref="X19" ca="1">IFERROR(INDEX(T_vacances[#Data],MATCH(1,('Calendrier annuel'!U19&gt;=T_vacances[Date début])*(T_vacances[Date fin]&gt;='Calendrier annuel'!U19)*(T_vacances[Zone]="B"),0),4),"")</f>
        <v/>
      </c>
      <c r="Y19" s="4" t="str">
        <f t="array" aca="1" ref="Y19" ca="1">IFERROR(INDEX(T_vacances[#Data],MATCH(1,('Calendrier annuel'!U19&gt;=T_vacances[Date début])*(T_vacances[Date fin]&gt;='Calendrier annuel'!U19)*(T_vacances[Zone]="C"),0),4),"")</f>
        <v/>
      </c>
      <c r="Z19" s="3">
        <f ca="1">IF(COUNTIFS(Tableau_salariés[Mois],MONTH('Calendrier annuel'!U19),Tableau_salariés[Jour],DAY('Calendrier annuel'!U19))=0,"",COUNTIFS(Tableau_salariés[Mois],MONTH('Calendrier annuel'!U19),Tableau_salariés[Jour],DAY('Calendrier annuel'!U19)))</f>
        <v>1</v>
      </c>
      <c r="AA19" s="4"/>
      <c r="AB19" s="35">
        <f t="shared" ca="1" si="15"/>
        <v>46128</v>
      </c>
      <c r="AC19" s="33">
        <f t="shared" ca="1" si="3"/>
        <v>46128</v>
      </c>
      <c r="AD19" s="4" t="str">
        <f t="array" aca="1" ref="AD19" ca="1">IFERROR(INDEX(T_vacances[#Data],MATCH(1,('Calendrier annuel'!AB19&gt;=T_vacances[Date début])*(T_vacances[Date fin]&gt;='Calendrier annuel'!AB19)*(T_vacances[Zone]="A"),0),4),"")</f>
        <v>A</v>
      </c>
      <c r="AE19" s="4" t="str">
        <f t="array" aca="1" ref="AE19" ca="1">IFERROR(INDEX(T_vacances[#Data],MATCH(1,('Calendrier annuel'!AB19&gt;=T_vacances[Date début])*(T_vacances[Date fin]&gt;='Calendrier annuel'!AB19)*(T_vacances[Zone]="B"),0),4),"")</f>
        <v>B</v>
      </c>
      <c r="AF19" s="4" t="str">
        <f t="array" aca="1" ref="AF19" ca="1">IFERROR(INDEX(T_vacances[#Data],MATCH(1,('Calendrier annuel'!AB19&gt;=T_vacances[Date début])*(T_vacances[Date fin]&gt;='Calendrier annuel'!AB19)*(T_vacances[Zone]="C"),0),4),"")</f>
        <v/>
      </c>
      <c r="AG19" s="3">
        <f ca="1">IF(COUNTIFS(Tableau_salariés[Mois],MONTH('Calendrier annuel'!AB19),Tableau_salariés[Jour],DAY('Calendrier annuel'!AB19))=0,"",COUNTIFS(Tableau_salariés[Mois],MONTH('Calendrier annuel'!AB19),Tableau_salariés[Jour],DAY('Calendrier annuel'!AB19)))</f>
        <v>1</v>
      </c>
      <c r="AH19" s="4"/>
      <c r="AI19" s="35">
        <f t="shared" ca="1" si="16"/>
        <v>46158</v>
      </c>
      <c r="AJ19" s="33">
        <f t="shared" ca="1" si="4"/>
        <v>46158</v>
      </c>
      <c r="AK19" s="4" t="str">
        <f t="array" aca="1" ref="AK19" ca="1">IFERROR(INDEX(T_vacances[#Data],MATCH(1,('Calendrier annuel'!AI19&gt;=T_vacances[Date début])*(T_vacances[Date fin]&gt;='Calendrier annuel'!AI19)*(T_vacances[Zone]="A"),0),4),"")</f>
        <v/>
      </c>
      <c r="AL19" s="4" t="str">
        <f t="array" aca="1" ref="AL19" ca="1">IFERROR(INDEX(T_vacances[#Data],MATCH(1,('Calendrier annuel'!AI19&gt;=T_vacances[Date début])*(T_vacances[Date fin]&gt;='Calendrier annuel'!AI19)*(T_vacances[Zone]="B"),0),4),"")</f>
        <v/>
      </c>
      <c r="AM19" s="4" t="str">
        <f t="array" aca="1" ref="AM19" ca="1">IFERROR(INDEX(T_vacances[#Data],MATCH(1,('Calendrier annuel'!AI19&gt;=T_vacances[Date début])*(T_vacances[Date fin]&gt;='Calendrier annuel'!AI19)*(T_vacances[Zone]="C"),0),4),"")</f>
        <v/>
      </c>
      <c r="AN19" s="3" t="str">
        <f ca="1">IF(COUNTIFS(Tableau_salariés[Mois],MONTH('Calendrier annuel'!AI19),Tableau_salariés[Jour],DAY('Calendrier annuel'!AI19))=0,"",COUNTIFS(Tableau_salariés[Mois],MONTH('Calendrier annuel'!AI19),Tableau_salariés[Jour],DAY('Calendrier annuel'!AI19)))</f>
        <v/>
      </c>
      <c r="AO19" s="4"/>
      <c r="AP19" s="35">
        <f t="shared" ca="1" si="17"/>
        <v>46189</v>
      </c>
      <c r="AQ19" s="33">
        <f t="shared" ca="1" si="5"/>
        <v>46189</v>
      </c>
      <c r="AR19" s="4" t="str">
        <f t="array" aca="1" ref="AR19" ca="1">IFERROR(INDEX(T_vacances[#Data],MATCH(1,('Calendrier annuel'!AP19&gt;=T_vacances[Date début])*(T_vacances[Date fin]&gt;='Calendrier annuel'!AP19)*(T_vacances[Zone]="A"),0),4),"")</f>
        <v/>
      </c>
      <c r="AS19" s="4" t="str">
        <f t="array" aca="1" ref="AS19" ca="1">IFERROR(INDEX(T_vacances[#Data],MATCH(1,('Calendrier annuel'!AP19&gt;=T_vacances[Date début])*(T_vacances[Date fin]&gt;='Calendrier annuel'!AP19)*(T_vacances[Zone]="B"),0),4),"")</f>
        <v/>
      </c>
      <c r="AT19" s="4" t="str">
        <f t="array" aca="1" ref="AT19" ca="1">IFERROR(INDEX(T_vacances[#Data],MATCH(1,('Calendrier annuel'!AP19&gt;=T_vacances[Date début])*(T_vacances[Date fin]&gt;='Calendrier annuel'!AP19)*(T_vacances[Zone]="C"),0),4),"")</f>
        <v/>
      </c>
      <c r="AU19" s="3">
        <f ca="1">IF(COUNTIFS(Tableau_salariés[Mois],MONTH('Calendrier annuel'!AP19),Tableau_salariés[Jour],DAY('Calendrier annuel'!AP19))=0,"",COUNTIFS(Tableau_salariés[Mois],MONTH('Calendrier annuel'!AP19),Tableau_salariés[Jour],DAY('Calendrier annuel'!AP19)))</f>
        <v>1</v>
      </c>
      <c r="AV19" s="4"/>
      <c r="AW19" s="35">
        <f t="shared" ca="1" si="18"/>
        <v>46219</v>
      </c>
      <c r="AX19" s="33">
        <f t="shared" ca="1" si="6"/>
        <v>46219</v>
      </c>
      <c r="AY19" s="4" t="str">
        <f t="array" aca="1" ref="AY19" ca="1">IFERROR(INDEX(T_vacances[#Data],MATCH(1,('Calendrier annuel'!AW19&gt;=T_vacances[Date début])*(T_vacances[Date fin]&gt;='Calendrier annuel'!AW19)*(T_vacances[Zone]="A"),0),4),"")</f>
        <v>A</v>
      </c>
      <c r="AZ19" s="4" t="str">
        <f t="array" aca="1" ref="AZ19" ca="1">IFERROR(INDEX(T_vacances[#Data],MATCH(1,('Calendrier annuel'!AW19&gt;=T_vacances[Date début])*(T_vacances[Date fin]&gt;='Calendrier annuel'!AW19)*(T_vacances[Zone]="B"),0),4),"")</f>
        <v>B</v>
      </c>
      <c r="BA19" s="4" t="str">
        <f t="array" aca="1" ref="BA19" ca="1">IFERROR(INDEX(T_vacances[#Data],MATCH(1,('Calendrier annuel'!AW19&gt;=T_vacances[Date début])*(T_vacances[Date fin]&gt;='Calendrier annuel'!AW19)*(T_vacances[Zone]="C"),0),4),"")</f>
        <v>C</v>
      </c>
      <c r="BB19" s="34" t="str">
        <f ca="1">IF(COUNTIFS(Tableau_salariés[Mois],MONTH('Calendrier annuel'!AW19),Tableau_salariés[Jour],DAY('Calendrier annuel'!AW19))=0,"",COUNTIFS(Tableau_salariés[Mois],MONTH('Calendrier annuel'!AW19),Tableau_salariés[Jour],DAY('Calendrier annuel'!AW19)))</f>
        <v/>
      </c>
      <c r="BC19" s="4"/>
      <c r="BD19" s="35">
        <f t="shared" ca="1" si="19"/>
        <v>46250</v>
      </c>
      <c r="BE19" s="33">
        <f t="shared" ca="1" si="7"/>
        <v>46250</v>
      </c>
      <c r="BF19" s="4" t="str">
        <f t="array" aca="1" ref="BF19" ca="1">IFERROR(INDEX(T_vacances[#Data],MATCH(1,('Calendrier annuel'!BD19&gt;=T_vacances[Date début])*(T_vacances[Date fin]&gt;='Calendrier annuel'!BD19)*(T_vacances[Zone]="A"),0),4),"")</f>
        <v>A</v>
      </c>
      <c r="BG19" s="4" t="str">
        <f t="array" aca="1" ref="BG19" ca="1">IFERROR(INDEX(T_vacances[#Data],MATCH(1,('Calendrier annuel'!BD19&gt;=T_vacances[Date début])*(T_vacances[Date fin]&gt;='Calendrier annuel'!BD19)*(T_vacances[Zone]="B"),0),4),"")</f>
        <v>B</v>
      </c>
      <c r="BH19" s="4" t="str">
        <f t="array" aca="1" ref="BH19" ca="1">IFERROR(INDEX(T_vacances[#Data],MATCH(1,('Calendrier annuel'!BD19&gt;=T_vacances[Date début])*(T_vacances[Date fin]&gt;='Calendrier annuel'!BD19)*(T_vacances[Zone]="C"),0),4),"")</f>
        <v>C</v>
      </c>
      <c r="BI19" s="3">
        <f ca="1">IF(COUNTIFS(Tableau_salariés[Mois],MONTH('Calendrier annuel'!BD19),Tableau_salariés[Jour],DAY('Calendrier annuel'!BD19))=0,"",COUNTIFS(Tableau_salariés[Mois],MONTH('Calendrier annuel'!BD19),Tableau_salariés[Jour],DAY('Calendrier annuel'!BD19)))</f>
        <v>2</v>
      </c>
      <c r="BJ19" s="4"/>
      <c r="BK19" s="35">
        <f t="shared" ca="1" si="20"/>
        <v>46281</v>
      </c>
      <c r="BL19" s="33">
        <f t="shared" ca="1" si="8"/>
        <v>46281</v>
      </c>
      <c r="BM19" s="4" t="str">
        <f t="array" aca="1" ref="BM19" ca="1">IFERROR(INDEX(T_vacances[#Data],MATCH(1,('Calendrier annuel'!BK19&gt;=T_vacances[Date début])*(T_vacances[Date fin]&gt;='Calendrier annuel'!BK19)*(T_vacances[Zone]="A"),0),4),"")</f>
        <v/>
      </c>
      <c r="BN19" s="4" t="str">
        <f t="array" aca="1" ref="BN19" ca="1">IFERROR(INDEX(T_vacances[#Data],MATCH(1,('Calendrier annuel'!BK19&gt;=T_vacances[Date début])*(T_vacances[Date fin]&gt;='Calendrier annuel'!BK19)*(T_vacances[Zone]="B"),0),4),"")</f>
        <v/>
      </c>
      <c r="BO19" s="4" t="str">
        <f t="array" aca="1" ref="BO19" ca="1">IFERROR(INDEX(T_vacances[#Data],MATCH(1,('Calendrier annuel'!BK19&gt;=T_vacances[Date début])*(T_vacances[Date fin]&gt;='Calendrier annuel'!BK19)*(T_vacances[Zone]="C"),0),4),"")</f>
        <v/>
      </c>
      <c r="BP19" s="3" t="str">
        <f ca="1">IF(COUNTIFS(Tableau_salariés[Mois],MONTH('Calendrier annuel'!BK19),Tableau_salariés[Jour],DAY('Calendrier annuel'!BK19))=0,"",COUNTIFS(Tableau_salariés[Mois],MONTH('Calendrier annuel'!BK19),Tableau_salariés[Jour],DAY('Calendrier annuel'!BK19)))</f>
        <v/>
      </c>
      <c r="BQ19" s="4"/>
      <c r="BR19" s="35">
        <f t="shared" ca="1" si="21"/>
        <v>46311</v>
      </c>
      <c r="BS19" s="33">
        <f t="shared" ca="1" si="9"/>
        <v>46311</v>
      </c>
      <c r="BT19" s="4" t="str">
        <f t="array" aca="1" ref="BT19" ca="1">IFERROR(INDEX(T_vacances[#Data],MATCH(1,('Calendrier annuel'!BR19&gt;=T_vacances[Date début])*(T_vacances[Date fin]&gt;='Calendrier annuel'!BR19)*(T_vacances[Zone]="A"),0),4),"")</f>
        <v/>
      </c>
      <c r="BU19" s="4" t="str">
        <f t="array" aca="1" ref="BU19" ca="1">IFERROR(INDEX(T_vacances[#Data],MATCH(1,('Calendrier annuel'!BR19&gt;=T_vacances[Date début])*(T_vacances[Date fin]&gt;='Calendrier annuel'!BR19)*(T_vacances[Zone]="B"),0),4),"")</f>
        <v/>
      </c>
      <c r="BV19" s="4" t="str">
        <f t="array" aca="1" ref="BV19" ca="1">IFERROR(INDEX(T_vacances[#Data],MATCH(1,('Calendrier annuel'!BR19&gt;=T_vacances[Date début])*(T_vacances[Date fin]&gt;='Calendrier annuel'!BR19)*(T_vacances[Zone]="C"),0),4),"")</f>
        <v/>
      </c>
      <c r="BW19" s="3" t="str">
        <f ca="1">IF(COUNTIFS(Tableau_salariés[Mois],MONTH('Calendrier annuel'!BR19),Tableau_salariés[Jour],DAY('Calendrier annuel'!BR19))=0,"",COUNTIFS(Tableau_salariés[Mois],MONTH('Calendrier annuel'!BR19),Tableau_salariés[Jour],DAY('Calendrier annuel'!BR19)))</f>
        <v/>
      </c>
      <c r="BX19" s="4"/>
      <c r="BY19" s="35">
        <f t="shared" ca="1" si="22"/>
        <v>46342</v>
      </c>
      <c r="BZ19" s="33">
        <f t="shared" ca="1" si="10"/>
        <v>46342</v>
      </c>
      <c r="CA19" s="4" t="str">
        <f t="array" aca="1" ref="CA19" ca="1">IFERROR(INDEX(T_vacances[#Data],MATCH(1,('Calendrier annuel'!BY19&gt;=T_vacances[Date début])*(T_vacances[Date fin]&gt;='Calendrier annuel'!BY19)*(T_vacances[Zone]="A"),0),4),"")</f>
        <v/>
      </c>
      <c r="CB19" s="4" t="str">
        <f t="array" aca="1" ref="CB19" ca="1">IFERROR(INDEX(T_vacances[#Data],MATCH(1,('Calendrier annuel'!BY19&gt;=T_vacances[Date début])*(T_vacances[Date fin]&gt;='Calendrier annuel'!BY19)*(T_vacances[Zone]="B"),0),4),"")</f>
        <v/>
      </c>
      <c r="CC19" s="4" t="str">
        <f t="array" aca="1" ref="CC19" ca="1">IFERROR(INDEX(T_vacances[#Data],MATCH(1,('Calendrier annuel'!BY19&gt;=T_vacances[Date début])*(T_vacances[Date fin]&gt;='Calendrier annuel'!BY19)*(T_vacances[Zone]="C"),0),4),"")</f>
        <v/>
      </c>
      <c r="CD19" s="3">
        <f ca="1">IF(COUNTIFS(Tableau_salariés[Mois],MONTH('Calendrier annuel'!BY19),Tableau_salariés[Jour],DAY('Calendrier annuel'!BY19))=0,"",COUNTIFS(Tableau_salariés[Mois],MONTH('Calendrier annuel'!BY19),Tableau_salariés[Jour],DAY('Calendrier annuel'!BY19)))</f>
        <v>1</v>
      </c>
      <c r="CE19" s="4"/>
      <c r="CF19" s="35">
        <f t="shared" ca="1" si="23"/>
        <v>46372</v>
      </c>
      <c r="CG19" s="33">
        <f t="shared" ca="1" si="11"/>
        <v>46372</v>
      </c>
      <c r="CH19" s="4" t="str">
        <f t="array" aca="1" ref="CH19" ca="1">IFERROR(INDEX(T_vacances[#Data],MATCH(1,('Calendrier annuel'!CF19&gt;=T_vacances[Date début])*(T_vacances[Date fin]&gt;='Calendrier annuel'!CF19)*(T_vacances[Zone]="A"),0),4),"")</f>
        <v/>
      </c>
      <c r="CI19" s="4" t="str">
        <f t="array" aca="1" ref="CI19" ca="1">IFERROR(INDEX(T_vacances[#Data],MATCH(1,('Calendrier annuel'!CF19&gt;=T_vacances[Date début])*(T_vacances[Date fin]&gt;='Calendrier annuel'!CF19)*(T_vacances[Zone]="B"),0),4),"")</f>
        <v/>
      </c>
      <c r="CJ19" s="4" t="str">
        <f t="array" aca="1" ref="CJ19" ca="1">IFERROR(INDEX(T_vacances[#Data],MATCH(1,('Calendrier annuel'!CF19&gt;=T_vacances[Date début])*(T_vacances[Date fin]&gt;='Calendrier annuel'!CF19)*(T_vacances[Zone]="C"),0),4),"")</f>
        <v/>
      </c>
      <c r="CK19" s="3">
        <f ca="1">IF(COUNTIFS(Tableau_salariés[Mois],MONTH('Calendrier annuel'!CF19),Tableau_salariés[Jour],DAY('Calendrier annuel'!CF19))=0,"",COUNTIFS(Tableau_salariés[Mois],MONTH('Calendrier annuel'!CF19),Tableau_salariés[Jour],DAY('Calendrier annuel'!CF19)))</f>
        <v>5</v>
      </c>
    </row>
    <row r="20" spans="2:89">
      <c r="D20" s="38"/>
      <c r="E20" s="9"/>
      <c r="G20" s="35">
        <f t="shared" ca="1" si="12"/>
        <v>46039</v>
      </c>
      <c r="H20" s="33">
        <f t="shared" ca="1" si="0"/>
        <v>46039</v>
      </c>
      <c r="I20" s="4" t="str">
        <f t="array" aca="1" ref="I20" ca="1">IFERROR(INDEX(T_vacances[#Data],MATCH(1,('Calendrier annuel'!G20&gt;=T_vacances[Date début])*(T_vacances[Date fin]&gt;='Calendrier annuel'!G20)*(T_vacances[Zone]="A"),0),4),"")</f>
        <v/>
      </c>
      <c r="J20" s="4" t="str">
        <f t="array" aca="1" ref="J20" ca="1">IFERROR(INDEX(T_vacances[#Data],MATCH(1,('Calendrier annuel'!G20&gt;=T_vacances[Date début])*(T_vacances[Date fin]&gt;='Calendrier annuel'!G20)*(T_vacances[Zone]="B"),0),4),"")</f>
        <v/>
      </c>
      <c r="K20" s="4" t="str">
        <f t="array" aca="1" ref="K20" ca="1">IFERROR(INDEX(T_vacances[#Data],MATCH(1,('Calendrier annuel'!G20&gt;=T_vacances[Date début])*(T_vacances[Date fin]&gt;='Calendrier annuel'!G20)*(T_vacances[Zone]="C"),0),4),"")</f>
        <v/>
      </c>
      <c r="L20" s="3" t="str">
        <f ca="1">IF(COUNTIFS(Tableau_salariés[Mois],MONTH('Calendrier annuel'!G20),Tableau_salariés[Jour],DAY('Calendrier annuel'!G20))=0,"",COUNTIFS(Tableau_salariés[Mois],MONTH('Calendrier annuel'!G20),Tableau_salariés[Jour],DAY('Calendrier annuel'!G20)))</f>
        <v/>
      </c>
      <c r="M20" s="4"/>
      <c r="N20" s="35">
        <f t="shared" ca="1" si="13"/>
        <v>46070</v>
      </c>
      <c r="O20" s="33">
        <f t="shared" ca="1" si="1"/>
        <v>46070</v>
      </c>
      <c r="P20" s="4" t="str">
        <f t="array" aca="1" ref="P20" ca="1">IFERROR(INDEX(T_vacances[#Data],MATCH(1,('Calendrier annuel'!N20&gt;=T_vacances[Date début])*(T_vacances[Date fin]&gt;='Calendrier annuel'!N20)*(T_vacances[Zone]="A"),0),4),"")</f>
        <v>A</v>
      </c>
      <c r="Q20" s="4" t="str">
        <f t="array" aca="1" ref="Q20" ca="1">IFERROR(INDEX(T_vacances[#Data],MATCH(1,('Calendrier annuel'!N20&gt;=T_vacances[Date début])*(T_vacances[Date fin]&gt;='Calendrier annuel'!N20)*(T_vacances[Zone]="B"),0),4),"")</f>
        <v>B</v>
      </c>
      <c r="R20" s="4" t="str">
        <f t="array" aca="1" ref="R20" ca="1">IFERROR(INDEX(T_vacances[#Data],MATCH(1,('Calendrier annuel'!N20&gt;=T_vacances[Date début])*(T_vacances[Date fin]&gt;='Calendrier annuel'!N20)*(T_vacances[Zone]="C"),0),4),"")</f>
        <v/>
      </c>
      <c r="S20" s="3" t="str">
        <f ca="1">IF(COUNTIFS(Tableau_salariés[Mois],MONTH('Calendrier annuel'!N20),Tableau_salariés[Jour],DAY('Calendrier annuel'!N20))=0,"",COUNTIFS(Tableau_salariés[Mois],MONTH('Calendrier annuel'!N20),Tableau_salariés[Jour],DAY('Calendrier annuel'!N20)))</f>
        <v/>
      </c>
      <c r="T20" s="4"/>
      <c r="U20" s="35">
        <f t="shared" ca="1" si="14"/>
        <v>46098</v>
      </c>
      <c r="V20" s="33">
        <f t="shared" ca="1" si="2"/>
        <v>46098</v>
      </c>
      <c r="W20" s="4" t="str">
        <f t="array" aca="1" ref="W20" ca="1">IFERROR(INDEX(T_vacances[#Data],MATCH(1,('Calendrier annuel'!U20&gt;=T_vacances[Date début])*(T_vacances[Date fin]&gt;='Calendrier annuel'!U20)*(T_vacances[Zone]="A"),0),4),"")</f>
        <v/>
      </c>
      <c r="X20" s="4" t="str">
        <f t="array" aca="1" ref="X20" ca="1">IFERROR(INDEX(T_vacances[#Data],MATCH(1,('Calendrier annuel'!U20&gt;=T_vacances[Date début])*(T_vacances[Date fin]&gt;='Calendrier annuel'!U20)*(T_vacances[Zone]="B"),0),4),"")</f>
        <v/>
      </c>
      <c r="Y20" s="4" t="str">
        <f t="array" aca="1" ref="Y20" ca="1">IFERROR(INDEX(T_vacances[#Data],MATCH(1,('Calendrier annuel'!U20&gt;=T_vacances[Date début])*(T_vacances[Date fin]&gt;='Calendrier annuel'!U20)*(T_vacances[Zone]="C"),0),4),"")</f>
        <v/>
      </c>
      <c r="Z20" s="3">
        <f ca="1">IF(COUNTIFS(Tableau_salariés[Mois],MONTH('Calendrier annuel'!U20),Tableau_salariés[Jour],DAY('Calendrier annuel'!U20))=0,"",COUNTIFS(Tableau_salariés[Mois],MONTH('Calendrier annuel'!U20),Tableau_salariés[Jour],DAY('Calendrier annuel'!U20)))</f>
        <v>1</v>
      </c>
      <c r="AA20" s="4"/>
      <c r="AB20" s="35">
        <f t="shared" ca="1" si="15"/>
        <v>46129</v>
      </c>
      <c r="AC20" s="33">
        <f t="shared" ca="1" si="3"/>
        <v>46129</v>
      </c>
      <c r="AD20" s="4" t="str">
        <f t="array" aca="1" ref="AD20" ca="1">IFERROR(INDEX(T_vacances[#Data],MATCH(1,('Calendrier annuel'!AB20&gt;=T_vacances[Date début])*(T_vacances[Date fin]&gt;='Calendrier annuel'!AB20)*(T_vacances[Zone]="A"),0),4),"")</f>
        <v>A</v>
      </c>
      <c r="AE20" s="4" t="str">
        <f t="array" aca="1" ref="AE20" ca="1">IFERROR(INDEX(T_vacances[#Data],MATCH(1,('Calendrier annuel'!AB20&gt;=T_vacances[Date début])*(T_vacances[Date fin]&gt;='Calendrier annuel'!AB20)*(T_vacances[Zone]="B"),0),4),"")</f>
        <v>B</v>
      </c>
      <c r="AF20" s="4" t="str">
        <f t="array" aca="1" ref="AF20" ca="1">IFERROR(INDEX(T_vacances[#Data],MATCH(1,('Calendrier annuel'!AB20&gt;=T_vacances[Date début])*(T_vacances[Date fin]&gt;='Calendrier annuel'!AB20)*(T_vacances[Zone]="C"),0),4),"")</f>
        <v/>
      </c>
      <c r="AG20" s="3">
        <f ca="1">IF(COUNTIFS(Tableau_salariés[Mois],MONTH('Calendrier annuel'!AB20),Tableau_salariés[Jour],DAY('Calendrier annuel'!AB20))=0,"",COUNTIFS(Tableau_salariés[Mois],MONTH('Calendrier annuel'!AB20),Tableau_salariés[Jour],DAY('Calendrier annuel'!AB20)))</f>
        <v>1</v>
      </c>
      <c r="AH20" s="4"/>
      <c r="AI20" s="35">
        <f ca="1">IF(EOMONTH(AI$4,0)&gt;AI19,AI19+1,"")</f>
        <v>46159</v>
      </c>
      <c r="AJ20" s="33">
        <f t="shared" ca="1" si="4"/>
        <v>46159</v>
      </c>
      <c r="AK20" s="4" t="str">
        <f t="array" aca="1" ref="AK20" ca="1">IFERROR(INDEX(T_vacances[#Data],MATCH(1,('Calendrier annuel'!AI20&gt;=T_vacances[Date début])*(T_vacances[Date fin]&gt;='Calendrier annuel'!AI20)*(T_vacances[Zone]="A"),0),4),"")</f>
        <v/>
      </c>
      <c r="AL20" s="4" t="str">
        <f t="array" aca="1" ref="AL20" ca="1">IFERROR(INDEX(T_vacances[#Data],MATCH(1,('Calendrier annuel'!AI20&gt;=T_vacances[Date début])*(T_vacances[Date fin]&gt;='Calendrier annuel'!AI20)*(T_vacances[Zone]="B"),0),4),"")</f>
        <v/>
      </c>
      <c r="AM20" s="4" t="str">
        <f t="array" aca="1" ref="AM20" ca="1">IFERROR(INDEX(T_vacances[#Data],MATCH(1,('Calendrier annuel'!AI20&gt;=T_vacances[Date début])*(T_vacances[Date fin]&gt;='Calendrier annuel'!AI20)*(T_vacances[Zone]="C"),0),4),"")</f>
        <v/>
      </c>
      <c r="AN20" s="3" t="str">
        <f ca="1">IF(COUNTIFS(Tableau_salariés[Mois],MONTH('Calendrier annuel'!AI20),Tableau_salariés[Jour],DAY('Calendrier annuel'!AI20))=0,"",COUNTIFS(Tableau_salariés[Mois],MONTH('Calendrier annuel'!AI20),Tableau_salariés[Jour],DAY('Calendrier annuel'!AI20)))</f>
        <v/>
      </c>
      <c r="AO20" s="4"/>
      <c r="AP20" s="35">
        <f t="shared" ca="1" si="17"/>
        <v>46190</v>
      </c>
      <c r="AQ20" s="33">
        <f t="shared" ca="1" si="5"/>
        <v>46190</v>
      </c>
      <c r="AR20" s="4" t="str">
        <f t="array" aca="1" ref="AR20" ca="1">IFERROR(INDEX(T_vacances[#Data],MATCH(1,('Calendrier annuel'!AP20&gt;=T_vacances[Date début])*(T_vacances[Date fin]&gt;='Calendrier annuel'!AP20)*(T_vacances[Zone]="A"),0),4),"")</f>
        <v/>
      </c>
      <c r="AS20" s="4" t="str">
        <f t="array" aca="1" ref="AS20" ca="1">IFERROR(INDEX(T_vacances[#Data],MATCH(1,('Calendrier annuel'!AP20&gt;=T_vacances[Date début])*(T_vacances[Date fin]&gt;='Calendrier annuel'!AP20)*(T_vacances[Zone]="B"),0),4),"")</f>
        <v/>
      </c>
      <c r="AT20" s="4" t="str">
        <f t="array" aca="1" ref="AT20" ca="1">IFERROR(INDEX(T_vacances[#Data],MATCH(1,('Calendrier annuel'!AP20&gt;=T_vacances[Date début])*(T_vacances[Date fin]&gt;='Calendrier annuel'!AP20)*(T_vacances[Zone]="C"),0),4),"")</f>
        <v/>
      </c>
      <c r="AU20" s="3">
        <f ca="1">IF(COUNTIFS(Tableau_salariés[Mois],MONTH('Calendrier annuel'!AP20),Tableau_salariés[Jour],DAY('Calendrier annuel'!AP20))=0,"",COUNTIFS(Tableau_salariés[Mois],MONTH('Calendrier annuel'!AP20),Tableau_salariés[Jour],DAY('Calendrier annuel'!AP20)))</f>
        <v>1</v>
      </c>
      <c r="AV20" s="4"/>
      <c r="AW20" s="35">
        <f t="shared" ca="1" si="18"/>
        <v>46220</v>
      </c>
      <c r="AX20" s="33">
        <f t="shared" ca="1" si="6"/>
        <v>46220</v>
      </c>
      <c r="AY20" s="4" t="str">
        <f t="array" aca="1" ref="AY20" ca="1">IFERROR(INDEX(T_vacances[#Data],MATCH(1,('Calendrier annuel'!AW20&gt;=T_vacances[Date début])*(T_vacances[Date fin]&gt;='Calendrier annuel'!AW20)*(T_vacances[Zone]="A"),0),4),"")</f>
        <v>A</v>
      </c>
      <c r="AZ20" s="4" t="str">
        <f t="array" aca="1" ref="AZ20" ca="1">IFERROR(INDEX(T_vacances[#Data],MATCH(1,('Calendrier annuel'!AW20&gt;=T_vacances[Date début])*(T_vacances[Date fin]&gt;='Calendrier annuel'!AW20)*(T_vacances[Zone]="B"),0),4),"")</f>
        <v>B</v>
      </c>
      <c r="BA20" s="4" t="str">
        <f t="array" aca="1" ref="BA20" ca="1">IFERROR(INDEX(T_vacances[#Data],MATCH(1,('Calendrier annuel'!AW20&gt;=T_vacances[Date début])*(T_vacances[Date fin]&gt;='Calendrier annuel'!AW20)*(T_vacances[Zone]="C"),0),4),"")</f>
        <v>C</v>
      </c>
      <c r="BB20" s="34" t="str">
        <f ca="1">IF(COUNTIFS(Tableau_salariés[Mois],MONTH('Calendrier annuel'!AW20),Tableau_salariés[Jour],DAY('Calendrier annuel'!AW20))=0,"",COUNTIFS(Tableau_salariés[Mois],MONTH('Calendrier annuel'!AW20),Tableau_salariés[Jour],DAY('Calendrier annuel'!AW20)))</f>
        <v/>
      </c>
      <c r="BC20" s="4"/>
      <c r="BD20" s="35">
        <f t="shared" ca="1" si="19"/>
        <v>46251</v>
      </c>
      <c r="BE20" s="33">
        <f t="shared" ca="1" si="7"/>
        <v>46251</v>
      </c>
      <c r="BF20" s="4" t="str">
        <f t="array" aca="1" ref="BF20" ca="1">IFERROR(INDEX(T_vacances[#Data],MATCH(1,('Calendrier annuel'!BD20&gt;=T_vacances[Date début])*(T_vacances[Date fin]&gt;='Calendrier annuel'!BD20)*(T_vacances[Zone]="A"),0),4),"")</f>
        <v>A</v>
      </c>
      <c r="BG20" s="4" t="str">
        <f t="array" aca="1" ref="BG20" ca="1">IFERROR(INDEX(T_vacances[#Data],MATCH(1,('Calendrier annuel'!BD20&gt;=T_vacances[Date début])*(T_vacances[Date fin]&gt;='Calendrier annuel'!BD20)*(T_vacances[Zone]="B"),0),4),"")</f>
        <v>B</v>
      </c>
      <c r="BH20" s="4" t="str">
        <f t="array" aca="1" ref="BH20" ca="1">IFERROR(INDEX(T_vacances[#Data],MATCH(1,('Calendrier annuel'!BD20&gt;=T_vacances[Date début])*(T_vacances[Date fin]&gt;='Calendrier annuel'!BD20)*(T_vacances[Zone]="C"),0),4),"")</f>
        <v>C</v>
      </c>
      <c r="BI20" s="3" t="str">
        <f ca="1">IF(COUNTIFS(Tableau_salariés[Mois],MONTH('Calendrier annuel'!BD20),Tableau_salariés[Jour],DAY('Calendrier annuel'!BD20))=0,"",COUNTIFS(Tableau_salariés[Mois],MONTH('Calendrier annuel'!BD20),Tableau_salariés[Jour],DAY('Calendrier annuel'!BD20)))</f>
        <v/>
      </c>
      <c r="BJ20" s="4"/>
      <c r="BK20" s="35">
        <f t="shared" ca="1" si="20"/>
        <v>46282</v>
      </c>
      <c r="BL20" s="33">
        <f t="shared" ca="1" si="8"/>
        <v>46282</v>
      </c>
      <c r="BM20" s="4" t="str">
        <f t="array" aca="1" ref="BM20" ca="1">IFERROR(INDEX(T_vacances[#Data],MATCH(1,('Calendrier annuel'!BK20&gt;=T_vacances[Date début])*(T_vacances[Date fin]&gt;='Calendrier annuel'!BK20)*(T_vacances[Zone]="A"),0),4),"")</f>
        <v/>
      </c>
      <c r="BN20" s="4" t="str">
        <f t="array" aca="1" ref="BN20" ca="1">IFERROR(INDEX(T_vacances[#Data],MATCH(1,('Calendrier annuel'!BK20&gt;=T_vacances[Date début])*(T_vacances[Date fin]&gt;='Calendrier annuel'!BK20)*(T_vacances[Zone]="B"),0),4),"")</f>
        <v/>
      </c>
      <c r="BO20" s="4" t="str">
        <f t="array" aca="1" ref="BO20" ca="1">IFERROR(INDEX(T_vacances[#Data],MATCH(1,('Calendrier annuel'!BK20&gt;=T_vacances[Date début])*(T_vacances[Date fin]&gt;='Calendrier annuel'!BK20)*(T_vacances[Zone]="C"),0),4),"")</f>
        <v/>
      </c>
      <c r="BP20" s="3" t="str">
        <f ca="1">IF(COUNTIFS(Tableau_salariés[Mois],MONTH('Calendrier annuel'!BK20),Tableau_salariés[Jour],DAY('Calendrier annuel'!BK20))=0,"",COUNTIFS(Tableau_salariés[Mois],MONTH('Calendrier annuel'!BK20),Tableau_salariés[Jour],DAY('Calendrier annuel'!BK20)))</f>
        <v/>
      </c>
      <c r="BQ20" s="4"/>
      <c r="BR20" s="35">
        <f t="shared" ca="1" si="21"/>
        <v>46312</v>
      </c>
      <c r="BS20" s="33">
        <f t="shared" ca="1" si="9"/>
        <v>46312</v>
      </c>
      <c r="BT20" s="4" t="str">
        <f t="array" aca="1" ref="BT20" ca="1">IFERROR(INDEX(T_vacances[#Data],MATCH(1,('Calendrier annuel'!BR20&gt;=T_vacances[Date début])*(T_vacances[Date fin]&gt;='Calendrier annuel'!BR20)*(T_vacances[Zone]="A"),0),4),"")</f>
        <v>A</v>
      </c>
      <c r="BU20" s="4" t="str">
        <f t="array" aca="1" ref="BU20" ca="1">IFERROR(INDEX(T_vacances[#Data],MATCH(1,('Calendrier annuel'!BR20&gt;=T_vacances[Date début])*(T_vacances[Date fin]&gt;='Calendrier annuel'!BR20)*(T_vacances[Zone]="B"),0),4),"")</f>
        <v>B</v>
      </c>
      <c r="BV20" s="4" t="str">
        <f t="array" aca="1" ref="BV20" ca="1">IFERROR(INDEX(T_vacances[#Data],MATCH(1,('Calendrier annuel'!BR20&gt;=T_vacances[Date début])*(T_vacances[Date fin]&gt;='Calendrier annuel'!BR20)*(T_vacances[Zone]="C"),0),4),"")</f>
        <v>C</v>
      </c>
      <c r="BW20" s="3" t="str">
        <f ca="1">IF(COUNTIFS(Tableau_salariés[Mois],MONTH('Calendrier annuel'!BR20),Tableau_salariés[Jour],DAY('Calendrier annuel'!BR20))=0,"",COUNTIFS(Tableau_salariés[Mois],MONTH('Calendrier annuel'!BR20),Tableau_salariés[Jour],DAY('Calendrier annuel'!BR20)))</f>
        <v/>
      </c>
      <c r="BX20" s="4"/>
      <c r="BY20" s="35">
        <f t="shared" ca="1" si="22"/>
        <v>46343</v>
      </c>
      <c r="BZ20" s="33">
        <f t="shared" ca="1" si="10"/>
        <v>46343</v>
      </c>
      <c r="CA20" s="4" t="str">
        <f t="array" aca="1" ref="CA20" ca="1">IFERROR(INDEX(T_vacances[#Data],MATCH(1,('Calendrier annuel'!BY20&gt;=T_vacances[Date début])*(T_vacances[Date fin]&gt;='Calendrier annuel'!BY20)*(T_vacances[Zone]="A"),0),4),"")</f>
        <v/>
      </c>
      <c r="CB20" s="4" t="str">
        <f t="array" aca="1" ref="CB20" ca="1">IFERROR(INDEX(T_vacances[#Data],MATCH(1,('Calendrier annuel'!BY20&gt;=T_vacances[Date début])*(T_vacances[Date fin]&gt;='Calendrier annuel'!BY20)*(T_vacances[Zone]="B"),0),4),"")</f>
        <v/>
      </c>
      <c r="CC20" s="4" t="str">
        <f t="array" aca="1" ref="CC20" ca="1">IFERROR(INDEX(T_vacances[#Data],MATCH(1,('Calendrier annuel'!BY20&gt;=T_vacances[Date début])*(T_vacances[Date fin]&gt;='Calendrier annuel'!BY20)*(T_vacances[Zone]="C"),0),4),"")</f>
        <v/>
      </c>
      <c r="CD20" s="3" t="str">
        <f ca="1">IF(COUNTIFS(Tableau_salariés[Mois],MONTH('Calendrier annuel'!BY20),Tableau_salariés[Jour],DAY('Calendrier annuel'!BY20))=0,"",COUNTIFS(Tableau_salariés[Mois],MONTH('Calendrier annuel'!BY20),Tableau_salariés[Jour],DAY('Calendrier annuel'!BY20)))</f>
        <v/>
      </c>
      <c r="CE20" s="4"/>
      <c r="CF20" s="35">
        <f t="shared" ca="1" si="23"/>
        <v>46373</v>
      </c>
      <c r="CG20" s="33">
        <f t="shared" ca="1" si="11"/>
        <v>46373</v>
      </c>
      <c r="CH20" s="4" t="str">
        <f t="array" aca="1" ref="CH20" ca="1">IFERROR(INDEX(T_vacances[#Data],MATCH(1,('Calendrier annuel'!CF20&gt;=T_vacances[Date début])*(T_vacances[Date fin]&gt;='Calendrier annuel'!CF20)*(T_vacances[Zone]="A"),0),4),"")</f>
        <v/>
      </c>
      <c r="CI20" s="4" t="str">
        <f t="array" aca="1" ref="CI20" ca="1">IFERROR(INDEX(T_vacances[#Data],MATCH(1,('Calendrier annuel'!CF20&gt;=T_vacances[Date début])*(T_vacances[Date fin]&gt;='Calendrier annuel'!CF20)*(T_vacances[Zone]="B"),0),4),"")</f>
        <v/>
      </c>
      <c r="CJ20" s="4" t="str">
        <f t="array" aca="1" ref="CJ20" ca="1">IFERROR(INDEX(T_vacances[#Data],MATCH(1,('Calendrier annuel'!CF20&gt;=T_vacances[Date début])*(T_vacances[Date fin]&gt;='Calendrier annuel'!CF20)*(T_vacances[Zone]="C"),0),4),"")</f>
        <v/>
      </c>
      <c r="CK20" s="3" t="str">
        <f ca="1">IF(COUNTIFS(Tableau_salariés[Mois],MONTH('Calendrier annuel'!CF20),Tableau_salariés[Jour],DAY('Calendrier annuel'!CF20))=0,"",COUNTIFS(Tableau_salariés[Mois],MONTH('Calendrier annuel'!CF20),Tableau_salariés[Jour],DAY('Calendrier annuel'!CF20)))</f>
        <v/>
      </c>
    </row>
    <row r="21" spans="2:89">
      <c r="G21" s="35">
        <f t="shared" ca="1" si="12"/>
        <v>46040</v>
      </c>
      <c r="H21" s="33">
        <f t="shared" ca="1" si="0"/>
        <v>46040</v>
      </c>
      <c r="I21" s="4" t="str">
        <f t="array" aca="1" ref="I21" ca="1">IFERROR(INDEX(T_vacances[#Data],MATCH(1,('Calendrier annuel'!G21&gt;=T_vacances[Date début])*(T_vacances[Date fin]&gt;='Calendrier annuel'!G21)*(T_vacances[Zone]="A"),0),4),"")</f>
        <v/>
      </c>
      <c r="J21" s="4" t="str">
        <f t="array" aca="1" ref="J21" ca="1">IFERROR(INDEX(T_vacances[#Data],MATCH(1,('Calendrier annuel'!G21&gt;=T_vacances[Date début])*(T_vacances[Date fin]&gt;='Calendrier annuel'!G21)*(T_vacances[Zone]="B"),0),4),"")</f>
        <v/>
      </c>
      <c r="K21" s="4" t="str">
        <f t="array" aca="1" ref="K21" ca="1">IFERROR(INDEX(T_vacances[#Data],MATCH(1,('Calendrier annuel'!G21&gt;=T_vacances[Date début])*(T_vacances[Date fin]&gt;='Calendrier annuel'!G21)*(T_vacances[Zone]="C"),0),4),"")</f>
        <v/>
      </c>
      <c r="L21" s="3">
        <f ca="1">IF(COUNTIFS(Tableau_salariés[Mois],MONTH('Calendrier annuel'!G21),Tableau_salariés[Jour],DAY('Calendrier annuel'!G21))=0,"",COUNTIFS(Tableau_salariés[Mois],MONTH('Calendrier annuel'!G21),Tableau_salariés[Jour],DAY('Calendrier annuel'!G21)))</f>
        <v>1</v>
      </c>
      <c r="M21" s="4"/>
      <c r="N21" s="35">
        <f t="shared" ca="1" si="13"/>
        <v>46071</v>
      </c>
      <c r="O21" s="33">
        <f t="shared" ca="1" si="1"/>
        <v>46071</v>
      </c>
      <c r="P21" s="4" t="str">
        <f t="array" aca="1" ref="P21" ca="1">IFERROR(INDEX(T_vacances[#Data],MATCH(1,('Calendrier annuel'!N21&gt;=T_vacances[Date début])*(T_vacances[Date fin]&gt;='Calendrier annuel'!N21)*(T_vacances[Zone]="A"),0),4),"")</f>
        <v>A</v>
      </c>
      <c r="Q21" s="4" t="str">
        <f t="array" aca="1" ref="Q21" ca="1">IFERROR(INDEX(T_vacances[#Data],MATCH(1,('Calendrier annuel'!N21&gt;=T_vacances[Date début])*(T_vacances[Date fin]&gt;='Calendrier annuel'!N21)*(T_vacances[Zone]="B"),0),4),"")</f>
        <v>B</v>
      </c>
      <c r="R21" s="4" t="str">
        <f t="array" aca="1" ref="R21" ca="1">IFERROR(INDEX(T_vacances[#Data],MATCH(1,('Calendrier annuel'!N21&gt;=T_vacances[Date début])*(T_vacances[Date fin]&gt;='Calendrier annuel'!N21)*(T_vacances[Zone]="C"),0),4),"")</f>
        <v/>
      </c>
      <c r="S21" s="3">
        <f ca="1">IF(COUNTIFS(Tableau_salariés[Mois],MONTH('Calendrier annuel'!N21),Tableau_salariés[Jour],DAY('Calendrier annuel'!N21))=0,"",COUNTIFS(Tableau_salariés[Mois],MONTH('Calendrier annuel'!N21),Tableau_salariés[Jour],DAY('Calendrier annuel'!N21)))</f>
        <v>2</v>
      </c>
      <c r="T21" s="4"/>
      <c r="U21" s="35">
        <f t="shared" ca="1" si="14"/>
        <v>46099</v>
      </c>
      <c r="V21" s="33">
        <f t="shared" ca="1" si="2"/>
        <v>46099</v>
      </c>
      <c r="W21" s="4" t="str">
        <f t="array" aca="1" ref="W21" ca="1">IFERROR(INDEX(T_vacances[#Data],MATCH(1,('Calendrier annuel'!U21&gt;=T_vacances[Date début])*(T_vacances[Date fin]&gt;='Calendrier annuel'!U21)*(T_vacances[Zone]="A"),0),4),"")</f>
        <v/>
      </c>
      <c r="X21" s="4" t="str">
        <f t="array" aca="1" ref="X21" ca="1">IFERROR(INDEX(T_vacances[#Data],MATCH(1,('Calendrier annuel'!U21&gt;=T_vacances[Date début])*(T_vacances[Date fin]&gt;='Calendrier annuel'!U21)*(T_vacances[Zone]="B"),0),4),"")</f>
        <v/>
      </c>
      <c r="Y21" s="4" t="str">
        <f t="array" aca="1" ref="Y21" ca="1">IFERROR(INDEX(T_vacances[#Data],MATCH(1,('Calendrier annuel'!U21&gt;=T_vacances[Date début])*(T_vacances[Date fin]&gt;='Calendrier annuel'!U21)*(T_vacances[Zone]="C"),0),4),"")</f>
        <v/>
      </c>
      <c r="Z21" s="3">
        <f ca="1">IF(COUNTIFS(Tableau_salariés[Mois],MONTH('Calendrier annuel'!U21),Tableau_salariés[Jour],DAY('Calendrier annuel'!U21))=0,"",COUNTIFS(Tableau_salariés[Mois],MONTH('Calendrier annuel'!U21),Tableau_salariés[Jour],DAY('Calendrier annuel'!U21)))</f>
        <v>1</v>
      </c>
      <c r="AA21" s="4"/>
      <c r="AB21" s="35">
        <f t="shared" ca="1" si="15"/>
        <v>46130</v>
      </c>
      <c r="AC21" s="33">
        <f t="shared" ca="1" si="3"/>
        <v>46130</v>
      </c>
      <c r="AD21" s="4" t="str">
        <f t="array" aca="1" ref="AD21" ca="1">IFERROR(INDEX(T_vacances[#Data],MATCH(1,('Calendrier annuel'!AB21&gt;=T_vacances[Date début])*(T_vacances[Date fin]&gt;='Calendrier annuel'!AB21)*(T_vacances[Zone]="A"),0),4),"")</f>
        <v>A</v>
      </c>
      <c r="AE21" s="4" t="str">
        <f t="array" aca="1" ref="AE21" ca="1">IFERROR(INDEX(T_vacances[#Data],MATCH(1,('Calendrier annuel'!AB21&gt;=T_vacances[Date début])*(T_vacances[Date fin]&gt;='Calendrier annuel'!AB21)*(T_vacances[Zone]="B"),0),4),"")</f>
        <v>B</v>
      </c>
      <c r="AF21" s="4" t="str">
        <f t="array" aca="1" ref="AF21" ca="1">IFERROR(INDEX(T_vacances[#Data],MATCH(1,('Calendrier annuel'!AB21&gt;=T_vacances[Date début])*(T_vacances[Date fin]&gt;='Calendrier annuel'!AB21)*(T_vacances[Zone]="C"),0),4),"")</f>
        <v>C</v>
      </c>
      <c r="AG21" s="3">
        <f ca="1">IF(COUNTIFS(Tableau_salariés[Mois],MONTH('Calendrier annuel'!AB21),Tableau_salariés[Jour],DAY('Calendrier annuel'!AB21))=0,"",COUNTIFS(Tableau_salariés[Mois],MONTH('Calendrier annuel'!AB21),Tableau_salariés[Jour],DAY('Calendrier annuel'!AB21)))</f>
        <v>1</v>
      </c>
      <c r="AH21" s="4"/>
      <c r="AI21" s="35">
        <f t="shared" ref="AI21:AI33" ca="1" si="24">IF(EOMONTH(AI$4,0)&gt;AI20,AI20+1,"")</f>
        <v>46160</v>
      </c>
      <c r="AJ21" s="33">
        <f t="shared" ca="1" si="4"/>
        <v>46160</v>
      </c>
      <c r="AK21" s="4" t="str">
        <f t="array" aca="1" ref="AK21" ca="1">IFERROR(INDEX(T_vacances[#Data],MATCH(1,('Calendrier annuel'!AI21&gt;=T_vacances[Date début])*(T_vacances[Date fin]&gt;='Calendrier annuel'!AI21)*(T_vacances[Zone]="A"),0),4),"")</f>
        <v/>
      </c>
      <c r="AL21" s="4" t="str">
        <f t="array" aca="1" ref="AL21" ca="1">IFERROR(INDEX(T_vacances[#Data],MATCH(1,('Calendrier annuel'!AI21&gt;=T_vacances[Date début])*(T_vacances[Date fin]&gt;='Calendrier annuel'!AI21)*(T_vacances[Zone]="B"),0),4),"")</f>
        <v/>
      </c>
      <c r="AM21" s="4" t="str">
        <f t="array" aca="1" ref="AM21" ca="1">IFERROR(INDEX(T_vacances[#Data],MATCH(1,('Calendrier annuel'!AI21&gt;=T_vacances[Date début])*(T_vacances[Date fin]&gt;='Calendrier annuel'!AI21)*(T_vacances[Zone]="C"),0),4),"")</f>
        <v/>
      </c>
      <c r="AN21" s="3" t="str">
        <f ca="1">IF(COUNTIFS(Tableau_salariés[Mois],MONTH('Calendrier annuel'!AI21),Tableau_salariés[Jour],DAY('Calendrier annuel'!AI21))=0,"",COUNTIFS(Tableau_salariés[Mois],MONTH('Calendrier annuel'!AI21),Tableau_salariés[Jour],DAY('Calendrier annuel'!AI21)))</f>
        <v/>
      </c>
      <c r="AO21" s="4"/>
      <c r="AP21" s="35">
        <f t="shared" ca="1" si="17"/>
        <v>46191</v>
      </c>
      <c r="AQ21" s="33">
        <f t="shared" ca="1" si="5"/>
        <v>46191</v>
      </c>
      <c r="AR21" s="4" t="str">
        <f t="array" aca="1" ref="AR21" ca="1">IFERROR(INDEX(T_vacances[#Data],MATCH(1,('Calendrier annuel'!AP21&gt;=T_vacances[Date début])*(T_vacances[Date fin]&gt;='Calendrier annuel'!AP21)*(T_vacances[Zone]="A"),0),4),"")</f>
        <v/>
      </c>
      <c r="AS21" s="4" t="str">
        <f t="array" aca="1" ref="AS21" ca="1">IFERROR(INDEX(T_vacances[#Data],MATCH(1,('Calendrier annuel'!AP21&gt;=T_vacances[Date début])*(T_vacances[Date fin]&gt;='Calendrier annuel'!AP21)*(T_vacances[Zone]="B"),0),4),"")</f>
        <v/>
      </c>
      <c r="AT21" s="4" t="str">
        <f t="array" aca="1" ref="AT21" ca="1">IFERROR(INDEX(T_vacances[#Data],MATCH(1,('Calendrier annuel'!AP21&gt;=T_vacances[Date début])*(T_vacances[Date fin]&gt;='Calendrier annuel'!AP21)*(T_vacances[Zone]="C"),0),4),"")</f>
        <v/>
      </c>
      <c r="AU21" s="3" t="str">
        <f ca="1">IF(COUNTIFS(Tableau_salariés[Mois],MONTH('Calendrier annuel'!AP21),Tableau_salariés[Jour],DAY('Calendrier annuel'!AP21))=0,"",COUNTIFS(Tableau_salariés[Mois],MONTH('Calendrier annuel'!AP21),Tableau_salariés[Jour],DAY('Calendrier annuel'!AP21)))</f>
        <v/>
      </c>
      <c r="AV21" s="4"/>
      <c r="AW21" s="35">
        <f t="shared" ca="1" si="18"/>
        <v>46221</v>
      </c>
      <c r="AX21" s="33">
        <f t="shared" ca="1" si="6"/>
        <v>46221</v>
      </c>
      <c r="AY21" s="4" t="str">
        <f t="array" aca="1" ref="AY21" ca="1">IFERROR(INDEX(T_vacances[#Data],MATCH(1,('Calendrier annuel'!AW21&gt;=T_vacances[Date début])*(T_vacances[Date fin]&gt;='Calendrier annuel'!AW21)*(T_vacances[Zone]="A"),0),4),"")</f>
        <v>A</v>
      </c>
      <c r="AZ21" s="4" t="str">
        <f t="array" aca="1" ref="AZ21" ca="1">IFERROR(INDEX(T_vacances[#Data],MATCH(1,('Calendrier annuel'!AW21&gt;=T_vacances[Date début])*(T_vacances[Date fin]&gt;='Calendrier annuel'!AW21)*(T_vacances[Zone]="B"),0),4),"")</f>
        <v>B</v>
      </c>
      <c r="BA21" s="4" t="str">
        <f t="array" aca="1" ref="BA21" ca="1">IFERROR(INDEX(T_vacances[#Data],MATCH(1,('Calendrier annuel'!AW21&gt;=T_vacances[Date début])*(T_vacances[Date fin]&gt;='Calendrier annuel'!AW21)*(T_vacances[Zone]="C"),0),4),"")</f>
        <v>C</v>
      </c>
      <c r="BB21" s="34">
        <f ca="1">IF(COUNTIFS(Tableau_salariés[Mois],MONTH('Calendrier annuel'!AW21),Tableau_salariés[Jour],DAY('Calendrier annuel'!AW21))=0,"",COUNTIFS(Tableau_salariés[Mois],MONTH('Calendrier annuel'!AW21),Tableau_salariés[Jour],DAY('Calendrier annuel'!AW21)))</f>
        <v>1</v>
      </c>
      <c r="BC21" s="4"/>
      <c r="BD21" s="35">
        <f t="shared" ca="1" si="19"/>
        <v>46252</v>
      </c>
      <c r="BE21" s="33">
        <f t="shared" ca="1" si="7"/>
        <v>46252</v>
      </c>
      <c r="BF21" s="4" t="str">
        <f t="array" aca="1" ref="BF21" ca="1">IFERROR(INDEX(T_vacances[#Data],MATCH(1,('Calendrier annuel'!BD21&gt;=T_vacances[Date début])*(T_vacances[Date fin]&gt;='Calendrier annuel'!BD21)*(T_vacances[Zone]="A"),0),4),"")</f>
        <v>A</v>
      </c>
      <c r="BG21" s="4" t="str">
        <f t="array" aca="1" ref="BG21" ca="1">IFERROR(INDEX(T_vacances[#Data],MATCH(1,('Calendrier annuel'!BD21&gt;=T_vacances[Date début])*(T_vacances[Date fin]&gt;='Calendrier annuel'!BD21)*(T_vacances[Zone]="B"),0),4),"")</f>
        <v>B</v>
      </c>
      <c r="BH21" s="4" t="str">
        <f t="array" aca="1" ref="BH21" ca="1">IFERROR(INDEX(T_vacances[#Data],MATCH(1,('Calendrier annuel'!BD21&gt;=T_vacances[Date début])*(T_vacances[Date fin]&gt;='Calendrier annuel'!BD21)*(T_vacances[Zone]="C"),0),4),"")</f>
        <v>C</v>
      </c>
      <c r="BI21" s="3">
        <f ca="1">IF(COUNTIFS(Tableau_salariés[Mois],MONTH('Calendrier annuel'!BD21),Tableau_salariés[Jour],DAY('Calendrier annuel'!BD21))=0,"",COUNTIFS(Tableau_salariés[Mois],MONTH('Calendrier annuel'!BD21),Tableau_salariés[Jour],DAY('Calendrier annuel'!BD21)))</f>
        <v>1</v>
      </c>
      <c r="BJ21" s="4"/>
      <c r="BK21" s="35">
        <f t="shared" ca="1" si="20"/>
        <v>46283</v>
      </c>
      <c r="BL21" s="33">
        <f t="shared" ca="1" si="8"/>
        <v>46283</v>
      </c>
      <c r="BM21" s="4" t="str">
        <f t="array" aca="1" ref="BM21" ca="1">IFERROR(INDEX(T_vacances[#Data],MATCH(1,('Calendrier annuel'!BK21&gt;=T_vacances[Date début])*(T_vacances[Date fin]&gt;='Calendrier annuel'!BK21)*(T_vacances[Zone]="A"),0),4),"")</f>
        <v/>
      </c>
      <c r="BN21" s="4" t="str">
        <f t="array" aca="1" ref="BN21" ca="1">IFERROR(INDEX(T_vacances[#Data],MATCH(1,('Calendrier annuel'!BK21&gt;=T_vacances[Date début])*(T_vacances[Date fin]&gt;='Calendrier annuel'!BK21)*(T_vacances[Zone]="B"),0),4),"")</f>
        <v/>
      </c>
      <c r="BO21" s="4" t="str">
        <f t="array" aca="1" ref="BO21" ca="1">IFERROR(INDEX(T_vacances[#Data],MATCH(1,('Calendrier annuel'!BK21&gt;=T_vacances[Date début])*(T_vacances[Date fin]&gt;='Calendrier annuel'!BK21)*(T_vacances[Zone]="C"),0),4),"")</f>
        <v/>
      </c>
      <c r="BP21" s="3">
        <f ca="1">IF(COUNTIFS(Tableau_salariés[Mois],MONTH('Calendrier annuel'!BK21),Tableau_salariés[Jour],DAY('Calendrier annuel'!BK21))=0,"",COUNTIFS(Tableau_salariés[Mois],MONTH('Calendrier annuel'!BK21),Tableau_salariés[Jour],DAY('Calendrier annuel'!BK21)))</f>
        <v>1</v>
      </c>
      <c r="BQ21" s="4"/>
      <c r="BR21" s="35">
        <f t="shared" ca="1" si="21"/>
        <v>46313</v>
      </c>
      <c r="BS21" s="33">
        <f t="shared" ca="1" si="9"/>
        <v>46313</v>
      </c>
      <c r="BT21" s="4" t="str">
        <f t="array" aca="1" ref="BT21" ca="1">IFERROR(INDEX(T_vacances[#Data],MATCH(1,('Calendrier annuel'!BR21&gt;=T_vacances[Date début])*(T_vacances[Date fin]&gt;='Calendrier annuel'!BR21)*(T_vacances[Zone]="A"),0),4),"")</f>
        <v>A</v>
      </c>
      <c r="BU21" s="4" t="str">
        <f t="array" aca="1" ref="BU21" ca="1">IFERROR(INDEX(T_vacances[#Data],MATCH(1,('Calendrier annuel'!BR21&gt;=T_vacances[Date début])*(T_vacances[Date fin]&gt;='Calendrier annuel'!BR21)*(T_vacances[Zone]="B"),0),4),"")</f>
        <v>B</v>
      </c>
      <c r="BV21" s="4" t="str">
        <f t="array" aca="1" ref="BV21" ca="1">IFERROR(INDEX(T_vacances[#Data],MATCH(1,('Calendrier annuel'!BR21&gt;=T_vacances[Date début])*(T_vacances[Date fin]&gt;='Calendrier annuel'!BR21)*(T_vacances[Zone]="C"),0),4),"")</f>
        <v>C</v>
      </c>
      <c r="BW21" s="3" t="str">
        <f ca="1">IF(COUNTIFS(Tableau_salariés[Mois],MONTH('Calendrier annuel'!BR21),Tableau_salariés[Jour],DAY('Calendrier annuel'!BR21))=0,"",COUNTIFS(Tableau_salariés[Mois],MONTH('Calendrier annuel'!BR21),Tableau_salariés[Jour],DAY('Calendrier annuel'!BR21)))</f>
        <v/>
      </c>
      <c r="BX21" s="4"/>
      <c r="BY21" s="35">
        <f t="shared" ca="1" si="22"/>
        <v>46344</v>
      </c>
      <c r="BZ21" s="33">
        <f t="shared" ca="1" si="10"/>
        <v>46344</v>
      </c>
      <c r="CA21" s="4" t="str">
        <f t="array" aca="1" ref="CA21" ca="1">IFERROR(INDEX(T_vacances[#Data],MATCH(1,('Calendrier annuel'!BY21&gt;=T_vacances[Date début])*(T_vacances[Date fin]&gt;='Calendrier annuel'!BY21)*(T_vacances[Zone]="A"),0),4),"")</f>
        <v/>
      </c>
      <c r="CB21" s="4" t="str">
        <f t="array" aca="1" ref="CB21" ca="1">IFERROR(INDEX(T_vacances[#Data],MATCH(1,('Calendrier annuel'!BY21&gt;=T_vacances[Date début])*(T_vacances[Date fin]&gt;='Calendrier annuel'!BY21)*(T_vacances[Zone]="B"),0),4),"")</f>
        <v/>
      </c>
      <c r="CC21" s="4" t="str">
        <f t="array" aca="1" ref="CC21" ca="1">IFERROR(INDEX(T_vacances[#Data],MATCH(1,('Calendrier annuel'!BY21&gt;=T_vacances[Date début])*(T_vacances[Date fin]&gt;='Calendrier annuel'!BY21)*(T_vacances[Zone]="C"),0),4),"")</f>
        <v/>
      </c>
      <c r="CD21" s="3" t="str">
        <f ca="1">IF(COUNTIFS(Tableau_salariés[Mois],MONTH('Calendrier annuel'!BY21),Tableau_salariés[Jour],DAY('Calendrier annuel'!BY21))=0,"",COUNTIFS(Tableau_salariés[Mois],MONTH('Calendrier annuel'!BY21),Tableau_salariés[Jour],DAY('Calendrier annuel'!BY21)))</f>
        <v/>
      </c>
      <c r="CE21" s="4"/>
      <c r="CF21" s="35">
        <f t="shared" ca="1" si="23"/>
        <v>46374</v>
      </c>
      <c r="CG21" s="33">
        <f t="shared" ca="1" si="11"/>
        <v>46374</v>
      </c>
      <c r="CH21" s="4" t="str">
        <f t="array" aca="1" ref="CH21" ca="1">IFERROR(INDEX(T_vacances[#Data],MATCH(1,('Calendrier annuel'!CF21&gt;=T_vacances[Date début])*(T_vacances[Date fin]&gt;='Calendrier annuel'!CF21)*(T_vacances[Zone]="A"),0),4),"")</f>
        <v/>
      </c>
      <c r="CI21" s="4" t="str">
        <f t="array" aca="1" ref="CI21" ca="1">IFERROR(INDEX(T_vacances[#Data],MATCH(1,('Calendrier annuel'!CF21&gt;=T_vacances[Date début])*(T_vacances[Date fin]&gt;='Calendrier annuel'!CF21)*(T_vacances[Zone]="B"),0),4),"")</f>
        <v/>
      </c>
      <c r="CJ21" s="4" t="str">
        <f t="array" aca="1" ref="CJ21" ca="1">IFERROR(INDEX(T_vacances[#Data],MATCH(1,('Calendrier annuel'!CF21&gt;=T_vacances[Date début])*(T_vacances[Date fin]&gt;='Calendrier annuel'!CF21)*(T_vacances[Zone]="C"),0),4),"")</f>
        <v/>
      </c>
      <c r="CK21" s="3" t="str">
        <f ca="1">IF(COUNTIFS(Tableau_salariés[Mois],MONTH('Calendrier annuel'!CF21),Tableau_salariés[Jour],DAY('Calendrier annuel'!CF21))=0,"",COUNTIFS(Tableau_salariés[Mois],MONTH('Calendrier annuel'!CF21),Tableau_salariés[Jour],DAY('Calendrier annuel'!CF21)))</f>
        <v/>
      </c>
    </row>
    <row r="22" spans="2:89">
      <c r="G22" s="35">
        <f t="shared" ca="1" si="12"/>
        <v>46041</v>
      </c>
      <c r="H22" s="33">
        <f t="shared" ca="1" si="0"/>
        <v>46041</v>
      </c>
      <c r="I22" s="4" t="str">
        <f t="array" aca="1" ref="I22" ca="1">IFERROR(INDEX(T_vacances[#Data],MATCH(1,('Calendrier annuel'!G22&gt;=T_vacances[Date début])*(T_vacances[Date fin]&gt;='Calendrier annuel'!G22)*(T_vacances[Zone]="A"),0),4),"")</f>
        <v/>
      </c>
      <c r="J22" s="4" t="str">
        <f t="array" aca="1" ref="J22" ca="1">IFERROR(INDEX(T_vacances[#Data],MATCH(1,('Calendrier annuel'!G22&gt;=T_vacances[Date début])*(T_vacances[Date fin]&gt;='Calendrier annuel'!G22)*(T_vacances[Zone]="B"),0),4),"")</f>
        <v/>
      </c>
      <c r="K22" s="4" t="str">
        <f t="array" aca="1" ref="K22" ca="1">IFERROR(INDEX(T_vacances[#Data],MATCH(1,('Calendrier annuel'!G22&gt;=T_vacances[Date début])*(T_vacances[Date fin]&gt;='Calendrier annuel'!G22)*(T_vacances[Zone]="C"),0),4),"")</f>
        <v/>
      </c>
      <c r="L22" s="3">
        <f ca="1">IF(COUNTIFS(Tableau_salariés[Mois],MONTH('Calendrier annuel'!G22),Tableau_salariés[Jour],DAY('Calendrier annuel'!G22))=0,"",COUNTIFS(Tableau_salariés[Mois],MONTH('Calendrier annuel'!G22),Tableau_salariés[Jour],DAY('Calendrier annuel'!G22)))</f>
        <v>1</v>
      </c>
      <c r="M22" s="4"/>
      <c r="N22" s="35">
        <f t="shared" ca="1" si="13"/>
        <v>46072</v>
      </c>
      <c r="O22" s="33">
        <f t="shared" ca="1" si="1"/>
        <v>46072</v>
      </c>
      <c r="P22" s="4" t="str">
        <f t="array" aca="1" ref="P22" ca="1">IFERROR(INDEX(T_vacances[#Data],MATCH(1,('Calendrier annuel'!N22&gt;=T_vacances[Date début])*(T_vacances[Date fin]&gt;='Calendrier annuel'!N22)*(T_vacances[Zone]="A"),0),4),"")</f>
        <v>A</v>
      </c>
      <c r="Q22" s="4" t="str">
        <f t="array" aca="1" ref="Q22" ca="1">IFERROR(INDEX(T_vacances[#Data],MATCH(1,('Calendrier annuel'!N22&gt;=T_vacances[Date début])*(T_vacances[Date fin]&gt;='Calendrier annuel'!N22)*(T_vacances[Zone]="B"),0),4),"")</f>
        <v>B</v>
      </c>
      <c r="R22" s="4" t="str">
        <f t="array" aca="1" ref="R22" ca="1">IFERROR(INDEX(T_vacances[#Data],MATCH(1,('Calendrier annuel'!N22&gt;=T_vacances[Date début])*(T_vacances[Date fin]&gt;='Calendrier annuel'!N22)*(T_vacances[Zone]="C"),0),4),"")</f>
        <v/>
      </c>
      <c r="S22" s="3" t="str">
        <f ca="1">IF(COUNTIFS(Tableau_salariés[Mois],MONTH('Calendrier annuel'!N22),Tableau_salariés[Jour],DAY('Calendrier annuel'!N22))=0,"",COUNTIFS(Tableau_salariés[Mois],MONTH('Calendrier annuel'!N22),Tableau_salariés[Jour],DAY('Calendrier annuel'!N22)))</f>
        <v/>
      </c>
      <c r="T22" s="4"/>
      <c r="U22" s="35">
        <f t="shared" ca="1" si="14"/>
        <v>46100</v>
      </c>
      <c r="V22" s="33">
        <f t="shared" ca="1" si="2"/>
        <v>46100</v>
      </c>
      <c r="W22" s="4" t="str">
        <f t="array" aca="1" ref="W22" ca="1">IFERROR(INDEX(T_vacances[#Data],MATCH(1,('Calendrier annuel'!U22&gt;=T_vacances[Date début])*(T_vacances[Date fin]&gt;='Calendrier annuel'!U22)*(T_vacances[Zone]="A"),0),4),"")</f>
        <v/>
      </c>
      <c r="X22" s="4" t="str">
        <f t="array" aca="1" ref="X22" ca="1">IFERROR(INDEX(T_vacances[#Data],MATCH(1,('Calendrier annuel'!U22&gt;=T_vacances[Date début])*(T_vacances[Date fin]&gt;='Calendrier annuel'!U22)*(T_vacances[Zone]="B"),0),4),"")</f>
        <v/>
      </c>
      <c r="Y22" s="4" t="str">
        <f t="array" aca="1" ref="Y22" ca="1">IFERROR(INDEX(T_vacances[#Data],MATCH(1,('Calendrier annuel'!U22&gt;=T_vacances[Date début])*(T_vacances[Date fin]&gt;='Calendrier annuel'!U22)*(T_vacances[Zone]="C"),0),4),"")</f>
        <v/>
      </c>
      <c r="Z22" s="3" t="str">
        <f ca="1">IF(COUNTIFS(Tableau_salariés[Mois],MONTH('Calendrier annuel'!U22),Tableau_salariés[Jour],DAY('Calendrier annuel'!U22))=0,"",COUNTIFS(Tableau_salariés[Mois],MONTH('Calendrier annuel'!U22),Tableau_salariés[Jour],DAY('Calendrier annuel'!U22)))</f>
        <v/>
      </c>
      <c r="AA22" s="4"/>
      <c r="AB22" s="35">
        <f t="shared" ca="1" si="15"/>
        <v>46131</v>
      </c>
      <c r="AC22" s="33">
        <f t="shared" ca="1" si="3"/>
        <v>46131</v>
      </c>
      <c r="AD22" s="4" t="str">
        <f t="array" aca="1" ref="AD22" ca="1">IFERROR(INDEX(T_vacances[#Data],MATCH(1,('Calendrier annuel'!AB22&gt;=T_vacances[Date début])*(T_vacances[Date fin]&gt;='Calendrier annuel'!AB22)*(T_vacances[Zone]="A"),0),4),"")</f>
        <v>A</v>
      </c>
      <c r="AE22" s="4" t="str">
        <f t="array" aca="1" ref="AE22" ca="1">IFERROR(INDEX(T_vacances[#Data],MATCH(1,('Calendrier annuel'!AB22&gt;=T_vacances[Date début])*(T_vacances[Date fin]&gt;='Calendrier annuel'!AB22)*(T_vacances[Zone]="B"),0),4),"")</f>
        <v>B</v>
      </c>
      <c r="AF22" s="4" t="str">
        <f t="array" aca="1" ref="AF22" ca="1">IFERROR(INDEX(T_vacances[#Data],MATCH(1,('Calendrier annuel'!AB22&gt;=T_vacances[Date début])*(T_vacances[Date fin]&gt;='Calendrier annuel'!AB22)*(T_vacances[Zone]="C"),0),4),"")</f>
        <v>C</v>
      </c>
      <c r="AG22" s="3" t="str">
        <f ca="1">IF(COUNTIFS(Tableau_salariés[Mois],MONTH('Calendrier annuel'!AB22),Tableau_salariés[Jour],DAY('Calendrier annuel'!AB22))=0,"",COUNTIFS(Tableau_salariés[Mois],MONTH('Calendrier annuel'!AB22),Tableau_salariés[Jour],DAY('Calendrier annuel'!AB22)))</f>
        <v/>
      </c>
      <c r="AH22" s="4"/>
      <c r="AI22" s="35">
        <f t="shared" ca="1" si="24"/>
        <v>46161</v>
      </c>
      <c r="AJ22" s="33">
        <f t="shared" ca="1" si="4"/>
        <v>46161</v>
      </c>
      <c r="AK22" s="4" t="str">
        <f t="array" aca="1" ref="AK22" ca="1">IFERROR(INDEX(T_vacances[#Data],MATCH(1,('Calendrier annuel'!AI22&gt;=T_vacances[Date début])*(T_vacances[Date fin]&gt;='Calendrier annuel'!AI22)*(T_vacances[Zone]="A"),0),4),"")</f>
        <v/>
      </c>
      <c r="AL22" s="4" t="str">
        <f t="array" aca="1" ref="AL22" ca="1">IFERROR(INDEX(T_vacances[#Data],MATCH(1,('Calendrier annuel'!AI22&gt;=T_vacances[Date début])*(T_vacances[Date fin]&gt;='Calendrier annuel'!AI22)*(T_vacances[Zone]="B"),0),4),"")</f>
        <v/>
      </c>
      <c r="AM22" s="4" t="str">
        <f t="array" aca="1" ref="AM22" ca="1">IFERROR(INDEX(T_vacances[#Data],MATCH(1,('Calendrier annuel'!AI22&gt;=T_vacances[Date début])*(T_vacances[Date fin]&gt;='Calendrier annuel'!AI22)*(T_vacances[Zone]="C"),0),4),"")</f>
        <v/>
      </c>
      <c r="AN22" s="3">
        <f ca="1">IF(COUNTIFS(Tableau_salariés[Mois],MONTH('Calendrier annuel'!AI22),Tableau_salariés[Jour],DAY('Calendrier annuel'!AI22))=0,"",COUNTIFS(Tableau_salariés[Mois],MONTH('Calendrier annuel'!AI22),Tableau_salariés[Jour],DAY('Calendrier annuel'!AI22)))</f>
        <v>2</v>
      </c>
      <c r="AO22" s="4"/>
      <c r="AP22" s="35">
        <f t="shared" ca="1" si="17"/>
        <v>46192</v>
      </c>
      <c r="AQ22" s="33">
        <f t="shared" ca="1" si="5"/>
        <v>46192</v>
      </c>
      <c r="AR22" s="4" t="str">
        <f t="array" aca="1" ref="AR22" ca="1">IFERROR(INDEX(T_vacances[#Data],MATCH(1,('Calendrier annuel'!AP22&gt;=T_vacances[Date début])*(T_vacances[Date fin]&gt;='Calendrier annuel'!AP22)*(T_vacances[Zone]="A"),0),4),"")</f>
        <v/>
      </c>
      <c r="AS22" s="4" t="str">
        <f t="array" aca="1" ref="AS22" ca="1">IFERROR(INDEX(T_vacances[#Data],MATCH(1,('Calendrier annuel'!AP22&gt;=T_vacances[Date début])*(T_vacances[Date fin]&gt;='Calendrier annuel'!AP22)*(T_vacances[Zone]="B"),0),4),"")</f>
        <v/>
      </c>
      <c r="AT22" s="4" t="str">
        <f t="array" aca="1" ref="AT22" ca="1">IFERROR(INDEX(T_vacances[#Data],MATCH(1,('Calendrier annuel'!AP22&gt;=T_vacances[Date début])*(T_vacances[Date fin]&gt;='Calendrier annuel'!AP22)*(T_vacances[Zone]="C"),0),4),"")</f>
        <v/>
      </c>
      <c r="AU22" s="3">
        <f ca="1">IF(COUNTIFS(Tableau_salariés[Mois],MONTH('Calendrier annuel'!AP22),Tableau_salariés[Jour],DAY('Calendrier annuel'!AP22))=0,"",COUNTIFS(Tableau_salariés[Mois],MONTH('Calendrier annuel'!AP22),Tableau_salariés[Jour],DAY('Calendrier annuel'!AP22)))</f>
        <v>1</v>
      </c>
      <c r="AV22" s="4"/>
      <c r="AW22" s="35">
        <f t="shared" ca="1" si="18"/>
        <v>46222</v>
      </c>
      <c r="AX22" s="33">
        <f t="shared" ca="1" si="6"/>
        <v>46222</v>
      </c>
      <c r="AY22" s="4" t="str">
        <f t="array" aca="1" ref="AY22" ca="1">IFERROR(INDEX(T_vacances[#Data],MATCH(1,('Calendrier annuel'!AW22&gt;=T_vacances[Date début])*(T_vacances[Date fin]&gt;='Calendrier annuel'!AW22)*(T_vacances[Zone]="A"),0),4),"")</f>
        <v>A</v>
      </c>
      <c r="AZ22" s="4" t="str">
        <f t="array" aca="1" ref="AZ22" ca="1">IFERROR(INDEX(T_vacances[#Data],MATCH(1,('Calendrier annuel'!AW22&gt;=T_vacances[Date début])*(T_vacances[Date fin]&gt;='Calendrier annuel'!AW22)*(T_vacances[Zone]="B"),0),4),"")</f>
        <v>B</v>
      </c>
      <c r="BA22" s="4" t="str">
        <f t="array" aca="1" ref="BA22" ca="1">IFERROR(INDEX(T_vacances[#Data],MATCH(1,('Calendrier annuel'!AW22&gt;=T_vacances[Date début])*(T_vacances[Date fin]&gt;='Calendrier annuel'!AW22)*(T_vacances[Zone]="C"),0),4),"")</f>
        <v>C</v>
      </c>
      <c r="BB22" s="34" t="str">
        <f ca="1">IF(COUNTIFS(Tableau_salariés[Mois],MONTH('Calendrier annuel'!AW22),Tableau_salariés[Jour],DAY('Calendrier annuel'!AW22))=0,"",COUNTIFS(Tableau_salariés[Mois],MONTH('Calendrier annuel'!AW22),Tableau_salariés[Jour],DAY('Calendrier annuel'!AW22)))</f>
        <v/>
      </c>
      <c r="BC22" s="4"/>
      <c r="BD22" s="35">
        <f t="shared" ca="1" si="19"/>
        <v>46253</v>
      </c>
      <c r="BE22" s="33">
        <f t="shared" ca="1" si="7"/>
        <v>46253</v>
      </c>
      <c r="BF22" s="4" t="str">
        <f t="array" aca="1" ref="BF22" ca="1">IFERROR(INDEX(T_vacances[#Data],MATCH(1,('Calendrier annuel'!BD22&gt;=T_vacances[Date début])*(T_vacances[Date fin]&gt;='Calendrier annuel'!BD22)*(T_vacances[Zone]="A"),0),4),"")</f>
        <v>A</v>
      </c>
      <c r="BG22" s="4" t="str">
        <f t="array" aca="1" ref="BG22" ca="1">IFERROR(INDEX(T_vacances[#Data],MATCH(1,('Calendrier annuel'!BD22&gt;=T_vacances[Date début])*(T_vacances[Date fin]&gt;='Calendrier annuel'!BD22)*(T_vacances[Zone]="B"),0),4),"")</f>
        <v>B</v>
      </c>
      <c r="BH22" s="4" t="str">
        <f t="array" aca="1" ref="BH22" ca="1">IFERROR(INDEX(T_vacances[#Data],MATCH(1,('Calendrier annuel'!BD22&gt;=T_vacances[Date début])*(T_vacances[Date fin]&gt;='Calendrier annuel'!BD22)*(T_vacances[Zone]="C"),0),4),"")</f>
        <v>C</v>
      </c>
      <c r="BI22" s="3">
        <f ca="1">IF(COUNTIFS(Tableau_salariés[Mois],MONTH('Calendrier annuel'!BD22),Tableau_salariés[Jour],DAY('Calendrier annuel'!BD22))=0,"",COUNTIFS(Tableau_salariés[Mois],MONTH('Calendrier annuel'!BD22),Tableau_salariés[Jour],DAY('Calendrier annuel'!BD22)))</f>
        <v>1</v>
      </c>
      <c r="BJ22" s="4"/>
      <c r="BK22" s="35">
        <f t="shared" ca="1" si="20"/>
        <v>46284</v>
      </c>
      <c r="BL22" s="33">
        <f t="shared" ca="1" si="8"/>
        <v>46284</v>
      </c>
      <c r="BM22" s="4" t="str">
        <f t="array" aca="1" ref="BM22" ca="1">IFERROR(INDEX(T_vacances[#Data],MATCH(1,('Calendrier annuel'!BK22&gt;=T_vacances[Date début])*(T_vacances[Date fin]&gt;='Calendrier annuel'!BK22)*(T_vacances[Zone]="A"),0),4),"")</f>
        <v/>
      </c>
      <c r="BN22" s="4" t="str">
        <f t="array" aca="1" ref="BN22" ca="1">IFERROR(INDEX(T_vacances[#Data],MATCH(1,('Calendrier annuel'!BK22&gt;=T_vacances[Date début])*(T_vacances[Date fin]&gt;='Calendrier annuel'!BK22)*(T_vacances[Zone]="B"),0),4),"")</f>
        <v/>
      </c>
      <c r="BO22" s="4" t="str">
        <f t="array" aca="1" ref="BO22" ca="1">IFERROR(INDEX(T_vacances[#Data],MATCH(1,('Calendrier annuel'!BK22&gt;=T_vacances[Date début])*(T_vacances[Date fin]&gt;='Calendrier annuel'!BK22)*(T_vacances[Zone]="C"),0),4),"")</f>
        <v/>
      </c>
      <c r="BP22" s="3">
        <f ca="1">IF(COUNTIFS(Tableau_salariés[Mois],MONTH('Calendrier annuel'!BK22),Tableau_salariés[Jour],DAY('Calendrier annuel'!BK22))=0,"",COUNTIFS(Tableau_salariés[Mois],MONTH('Calendrier annuel'!BK22),Tableau_salariés[Jour],DAY('Calendrier annuel'!BK22)))</f>
        <v>1</v>
      </c>
      <c r="BQ22" s="4"/>
      <c r="BR22" s="35">
        <f t="shared" ca="1" si="21"/>
        <v>46314</v>
      </c>
      <c r="BS22" s="33">
        <f t="shared" ca="1" si="9"/>
        <v>46314</v>
      </c>
      <c r="BT22" s="4" t="str">
        <f t="array" aca="1" ref="BT22" ca="1">IFERROR(INDEX(T_vacances[#Data],MATCH(1,('Calendrier annuel'!BR22&gt;=T_vacances[Date début])*(T_vacances[Date fin]&gt;='Calendrier annuel'!BR22)*(T_vacances[Zone]="A"),0),4),"")</f>
        <v>A</v>
      </c>
      <c r="BU22" s="4" t="str">
        <f t="array" aca="1" ref="BU22" ca="1">IFERROR(INDEX(T_vacances[#Data],MATCH(1,('Calendrier annuel'!BR22&gt;=T_vacances[Date début])*(T_vacances[Date fin]&gt;='Calendrier annuel'!BR22)*(T_vacances[Zone]="B"),0),4),"")</f>
        <v>B</v>
      </c>
      <c r="BV22" s="4" t="str">
        <f t="array" aca="1" ref="BV22" ca="1">IFERROR(INDEX(T_vacances[#Data],MATCH(1,('Calendrier annuel'!BR22&gt;=T_vacances[Date début])*(T_vacances[Date fin]&gt;='Calendrier annuel'!BR22)*(T_vacances[Zone]="C"),0),4),"")</f>
        <v>C</v>
      </c>
      <c r="BW22" s="3">
        <f ca="1">IF(COUNTIFS(Tableau_salariés[Mois],MONTH('Calendrier annuel'!BR22),Tableau_salariés[Jour],DAY('Calendrier annuel'!BR22))=0,"",COUNTIFS(Tableau_salariés[Mois],MONTH('Calendrier annuel'!BR22),Tableau_salariés[Jour],DAY('Calendrier annuel'!BR22)))</f>
        <v>1</v>
      </c>
      <c r="BX22" s="4"/>
      <c r="BY22" s="35">
        <f t="shared" ca="1" si="22"/>
        <v>46345</v>
      </c>
      <c r="BZ22" s="33">
        <f t="shared" ca="1" si="10"/>
        <v>46345</v>
      </c>
      <c r="CA22" s="4" t="str">
        <f t="array" aca="1" ref="CA22" ca="1">IFERROR(INDEX(T_vacances[#Data],MATCH(1,('Calendrier annuel'!BY22&gt;=T_vacances[Date début])*(T_vacances[Date fin]&gt;='Calendrier annuel'!BY22)*(T_vacances[Zone]="A"),0),4),"")</f>
        <v/>
      </c>
      <c r="CB22" s="4" t="str">
        <f t="array" aca="1" ref="CB22" ca="1">IFERROR(INDEX(T_vacances[#Data],MATCH(1,('Calendrier annuel'!BY22&gt;=T_vacances[Date début])*(T_vacances[Date fin]&gt;='Calendrier annuel'!BY22)*(T_vacances[Zone]="B"),0),4),"")</f>
        <v/>
      </c>
      <c r="CC22" s="4" t="str">
        <f t="array" aca="1" ref="CC22" ca="1">IFERROR(INDEX(T_vacances[#Data],MATCH(1,('Calendrier annuel'!BY22&gt;=T_vacances[Date début])*(T_vacances[Date fin]&gt;='Calendrier annuel'!BY22)*(T_vacances[Zone]="C"),0),4),"")</f>
        <v/>
      </c>
      <c r="CD22" s="3" t="str">
        <f ca="1">IF(COUNTIFS(Tableau_salariés[Mois],MONTH('Calendrier annuel'!BY22),Tableau_salariés[Jour],DAY('Calendrier annuel'!BY22))=0,"",COUNTIFS(Tableau_salariés[Mois],MONTH('Calendrier annuel'!BY22),Tableau_salariés[Jour],DAY('Calendrier annuel'!BY22)))</f>
        <v/>
      </c>
      <c r="CE22" s="4"/>
      <c r="CF22" s="35">
        <f t="shared" ca="1" si="23"/>
        <v>46375</v>
      </c>
      <c r="CG22" s="33">
        <f t="shared" ca="1" si="11"/>
        <v>46375</v>
      </c>
      <c r="CH22" s="4" t="str">
        <f t="array" aca="1" ref="CH22" ca="1">IFERROR(INDEX(T_vacances[#Data],MATCH(1,('Calendrier annuel'!CF22&gt;=T_vacances[Date début])*(T_vacances[Date fin]&gt;='Calendrier annuel'!CF22)*(T_vacances[Zone]="A"),0),4),"")</f>
        <v>A</v>
      </c>
      <c r="CI22" s="4" t="str">
        <f t="array" aca="1" ref="CI22" ca="1">IFERROR(INDEX(T_vacances[#Data],MATCH(1,('Calendrier annuel'!CF22&gt;=T_vacances[Date début])*(T_vacances[Date fin]&gt;='Calendrier annuel'!CF22)*(T_vacances[Zone]="B"),0),4),"")</f>
        <v>B</v>
      </c>
      <c r="CJ22" s="4" t="str">
        <f t="array" aca="1" ref="CJ22" ca="1">IFERROR(INDEX(T_vacances[#Data],MATCH(1,('Calendrier annuel'!CF22&gt;=T_vacances[Date début])*(T_vacances[Date fin]&gt;='Calendrier annuel'!CF22)*(T_vacances[Zone]="C"),0),4),"")</f>
        <v>C</v>
      </c>
      <c r="CK22" s="3">
        <f ca="1">IF(COUNTIFS(Tableau_salariés[Mois],MONTH('Calendrier annuel'!CF22),Tableau_salariés[Jour],DAY('Calendrier annuel'!CF22))=0,"",COUNTIFS(Tableau_salariés[Mois],MONTH('Calendrier annuel'!CF22),Tableau_salariés[Jour],DAY('Calendrier annuel'!CF22)))</f>
        <v>2</v>
      </c>
    </row>
    <row r="23" spans="2:89">
      <c r="G23" s="35">
        <f t="shared" ca="1" si="12"/>
        <v>46042</v>
      </c>
      <c r="H23" s="33">
        <f t="shared" ca="1" si="0"/>
        <v>46042</v>
      </c>
      <c r="I23" s="4" t="str">
        <f t="array" aca="1" ref="I23" ca="1">IFERROR(INDEX(T_vacances[#Data],MATCH(1,('Calendrier annuel'!G23&gt;=T_vacances[Date début])*(T_vacances[Date fin]&gt;='Calendrier annuel'!G23)*(T_vacances[Zone]="A"),0),4),"")</f>
        <v/>
      </c>
      <c r="J23" s="4" t="str">
        <f t="array" aca="1" ref="J23" ca="1">IFERROR(INDEX(T_vacances[#Data],MATCH(1,('Calendrier annuel'!G23&gt;=T_vacances[Date début])*(T_vacances[Date fin]&gt;='Calendrier annuel'!G23)*(T_vacances[Zone]="B"),0),4),"")</f>
        <v/>
      </c>
      <c r="K23" s="4" t="str">
        <f t="array" aca="1" ref="K23" ca="1">IFERROR(INDEX(T_vacances[#Data],MATCH(1,('Calendrier annuel'!G23&gt;=T_vacances[Date début])*(T_vacances[Date fin]&gt;='Calendrier annuel'!G23)*(T_vacances[Zone]="C"),0),4),"")</f>
        <v/>
      </c>
      <c r="L23" s="3">
        <f ca="1">IF(COUNTIFS(Tableau_salariés[Mois],MONTH('Calendrier annuel'!G23),Tableau_salariés[Jour],DAY('Calendrier annuel'!G23))=0,"",COUNTIFS(Tableau_salariés[Mois],MONTH('Calendrier annuel'!G23),Tableau_salariés[Jour],DAY('Calendrier annuel'!G23)))</f>
        <v>1</v>
      </c>
      <c r="M23" s="4"/>
      <c r="N23" s="35">
        <f t="shared" ca="1" si="13"/>
        <v>46073</v>
      </c>
      <c r="O23" s="33">
        <f t="shared" ca="1" si="1"/>
        <v>46073</v>
      </c>
      <c r="P23" s="4" t="str">
        <f t="array" aca="1" ref="P23" ca="1">IFERROR(INDEX(T_vacances[#Data],MATCH(1,('Calendrier annuel'!N23&gt;=T_vacances[Date début])*(T_vacances[Date fin]&gt;='Calendrier annuel'!N23)*(T_vacances[Zone]="A"),0),4),"")</f>
        <v>A</v>
      </c>
      <c r="Q23" s="4" t="str">
        <f t="array" aca="1" ref="Q23" ca="1">IFERROR(INDEX(T_vacances[#Data],MATCH(1,('Calendrier annuel'!N23&gt;=T_vacances[Date début])*(T_vacances[Date fin]&gt;='Calendrier annuel'!N23)*(T_vacances[Zone]="B"),0),4),"")</f>
        <v>B</v>
      </c>
      <c r="R23" s="4" t="str">
        <f t="array" aca="1" ref="R23" ca="1">IFERROR(INDEX(T_vacances[#Data],MATCH(1,('Calendrier annuel'!N23&gt;=T_vacances[Date début])*(T_vacances[Date fin]&gt;='Calendrier annuel'!N23)*(T_vacances[Zone]="C"),0),4),"")</f>
        <v/>
      </c>
      <c r="S23" s="3">
        <f ca="1">IF(COUNTIFS(Tableau_salariés[Mois],MONTH('Calendrier annuel'!N23),Tableau_salariés[Jour],DAY('Calendrier annuel'!N23))=0,"",COUNTIFS(Tableau_salariés[Mois],MONTH('Calendrier annuel'!N23),Tableau_salariés[Jour],DAY('Calendrier annuel'!N23)))</f>
        <v>1</v>
      </c>
      <c r="T23" s="4"/>
      <c r="U23" s="35">
        <f t="shared" ca="1" si="14"/>
        <v>46101</v>
      </c>
      <c r="V23" s="33">
        <f t="shared" ca="1" si="2"/>
        <v>46101</v>
      </c>
      <c r="W23" s="4" t="str">
        <f t="array" aca="1" ref="W23" ca="1">IFERROR(INDEX(T_vacances[#Data],MATCH(1,('Calendrier annuel'!U23&gt;=T_vacances[Date début])*(T_vacances[Date fin]&gt;='Calendrier annuel'!U23)*(T_vacances[Zone]="A"),0),4),"")</f>
        <v/>
      </c>
      <c r="X23" s="4" t="str">
        <f t="array" aca="1" ref="X23" ca="1">IFERROR(INDEX(T_vacances[#Data],MATCH(1,('Calendrier annuel'!U23&gt;=T_vacances[Date début])*(T_vacances[Date fin]&gt;='Calendrier annuel'!U23)*(T_vacances[Zone]="B"),0),4),"")</f>
        <v/>
      </c>
      <c r="Y23" s="4" t="str">
        <f t="array" aca="1" ref="Y23" ca="1">IFERROR(INDEX(T_vacances[#Data],MATCH(1,('Calendrier annuel'!U23&gt;=T_vacances[Date début])*(T_vacances[Date fin]&gt;='Calendrier annuel'!U23)*(T_vacances[Zone]="C"),0),4),"")</f>
        <v/>
      </c>
      <c r="Z23" s="3">
        <f ca="1">IF(COUNTIFS(Tableau_salariés[Mois],MONTH('Calendrier annuel'!U23),Tableau_salariés[Jour],DAY('Calendrier annuel'!U23))=0,"",COUNTIFS(Tableau_salariés[Mois],MONTH('Calendrier annuel'!U23),Tableau_salariés[Jour],DAY('Calendrier annuel'!U23)))</f>
        <v>1</v>
      </c>
      <c r="AA23" s="4"/>
      <c r="AB23" s="35">
        <f t="shared" ca="1" si="15"/>
        <v>46132</v>
      </c>
      <c r="AC23" s="33">
        <f t="shared" ca="1" si="3"/>
        <v>46132</v>
      </c>
      <c r="AD23" s="4" t="str">
        <f t="array" aca="1" ref="AD23" ca="1">IFERROR(INDEX(T_vacances[#Data],MATCH(1,('Calendrier annuel'!AB23&gt;=T_vacances[Date début])*(T_vacances[Date fin]&gt;='Calendrier annuel'!AB23)*(T_vacances[Zone]="A"),0),4),"")</f>
        <v/>
      </c>
      <c r="AE23" s="4" t="str">
        <f t="array" aca="1" ref="AE23" ca="1">IFERROR(INDEX(T_vacances[#Data],MATCH(1,('Calendrier annuel'!AB23&gt;=T_vacances[Date début])*(T_vacances[Date fin]&gt;='Calendrier annuel'!AB23)*(T_vacances[Zone]="B"),0),4),"")</f>
        <v>B</v>
      </c>
      <c r="AF23" s="4" t="str">
        <f t="array" aca="1" ref="AF23" ca="1">IFERROR(INDEX(T_vacances[#Data],MATCH(1,('Calendrier annuel'!AB23&gt;=T_vacances[Date début])*(T_vacances[Date fin]&gt;='Calendrier annuel'!AB23)*(T_vacances[Zone]="C"),0),4),"")</f>
        <v>C</v>
      </c>
      <c r="AG23" s="3">
        <f ca="1">IF(COUNTIFS(Tableau_salariés[Mois],MONTH('Calendrier annuel'!AB23),Tableau_salariés[Jour],DAY('Calendrier annuel'!AB23))=0,"",COUNTIFS(Tableau_salariés[Mois],MONTH('Calendrier annuel'!AB23),Tableau_salariés[Jour],DAY('Calendrier annuel'!AB23)))</f>
        <v>2</v>
      </c>
      <c r="AH23" s="4"/>
      <c r="AI23" s="35">
        <f t="shared" ca="1" si="24"/>
        <v>46162</v>
      </c>
      <c r="AJ23" s="33">
        <f t="shared" ca="1" si="4"/>
        <v>46162</v>
      </c>
      <c r="AK23" s="4" t="str">
        <f t="array" aca="1" ref="AK23" ca="1">IFERROR(INDEX(T_vacances[#Data],MATCH(1,('Calendrier annuel'!AI23&gt;=T_vacances[Date début])*(T_vacances[Date fin]&gt;='Calendrier annuel'!AI23)*(T_vacances[Zone]="A"),0),4),"")</f>
        <v/>
      </c>
      <c r="AL23" s="4" t="str">
        <f t="array" aca="1" ref="AL23" ca="1">IFERROR(INDEX(T_vacances[#Data],MATCH(1,('Calendrier annuel'!AI23&gt;=T_vacances[Date début])*(T_vacances[Date fin]&gt;='Calendrier annuel'!AI23)*(T_vacances[Zone]="B"),0),4),"")</f>
        <v/>
      </c>
      <c r="AM23" s="4" t="str">
        <f t="array" aca="1" ref="AM23" ca="1">IFERROR(INDEX(T_vacances[#Data],MATCH(1,('Calendrier annuel'!AI23&gt;=T_vacances[Date début])*(T_vacances[Date fin]&gt;='Calendrier annuel'!AI23)*(T_vacances[Zone]="C"),0),4),"")</f>
        <v/>
      </c>
      <c r="AN23" s="3">
        <f ca="1">IF(COUNTIFS(Tableau_salariés[Mois],MONTH('Calendrier annuel'!AI23),Tableau_salariés[Jour],DAY('Calendrier annuel'!AI23))=0,"",COUNTIFS(Tableau_salariés[Mois],MONTH('Calendrier annuel'!AI23),Tableau_salariés[Jour],DAY('Calendrier annuel'!AI23)))</f>
        <v>2</v>
      </c>
      <c r="AO23" s="4"/>
      <c r="AP23" s="35">
        <f t="shared" ca="1" si="17"/>
        <v>46193</v>
      </c>
      <c r="AQ23" s="33">
        <f t="shared" ca="1" si="5"/>
        <v>46193</v>
      </c>
      <c r="AR23" s="4" t="str">
        <f t="array" aca="1" ref="AR23" ca="1">IFERROR(INDEX(T_vacances[#Data],MATCH(1,('Calendrier annuel'!AP23&gt;=T_vacances[Date début])*(T_vacances[Date fin]&gt;='Calendrier annuel'!AP23)*(T_vacances[Zone]="A"),0),4),"")</f>
        <v/>
      </c>
      <c r="AS23" s="4" t="str">
        <f t="array" aca="1" ref="AS23" ca="1">IFERROR(INDEX(T_vacances[#Data],MATCH(1,('Calendrier annuel'!AP23&gt;=T_vacances[Date début])*(T_vacances[Date fin]&gt;='Calendrier annuel'!AP23)*(T_vacances[Zone]="B"),0),4),"")</f>
        <v/>
      </c>
      <c r="AT23" s="4" t="str">
        <f t="array" aca="1" ref="AT23" ca="1">IFERROR(INDEX(T_vacances[#Data],MATCH(1,('Calendrier annuel'!AP23&gt;=T_vacances[Date début])*(T_vacances[Date fin]&gt;='Calendrier annuel'!AP23)*(T_vacances[Zone]="C"),0),4),"")</f>
        <v/>
      </c>
      <c r="AU23" s="3">
        <f ca="1">IF(COUNTIFS(Tableau_salariés[Mois],MONTH('Calendrier annuel'!AP23),Tableau_salariés[Jour],DAY('Calendrier annuel'!AP23))=0,"",COUNTIFS(Tableau_salariés[Mois],MONTH('Calendrier annuel'!AP23),Tableau_salariés[Jour],DAY('Calendrier annuel'!AP23)))</f>
        <v>3</v>
      </c>
      <c r="AV23" s="4"/>
      <c r="AW23" s="35">
        <f t="shared" ca="1" si="18"/>
        <v>46223</v>
      </c>
      <c r="AX23" s="33">
        <f t="shared" ca="1" si="6"/>
        <v>46223</v>
      </c>
      <c r="AY23" s="4" t="str">
        <f t="array" aca="1" ref="AY23" ca="1">IFERROR(INDEX(T_vacances[#Data],MATCH(1,('Calendrier annuel'!AW23&gt;=T_vacances[Date début])*(T_vacances[Date fin]&gt;='Calendrier annuel'!AW23)*(T_vacances[Zone]="A"),0),4),"")</f>
        <v>A</v>
      </c>
      <c r="AZ23" s="4" t="str">
        <f t="array" aca="1" ref="AZ23" ca="1">IFERROR(INDEX(T_vacances[#Data],MATCH(1,('Calendrier annuel'!AW23&gt;=T_vacances[Date début])*(T_vacances[Date fin]&gt;='Calendrier annuel'!AW23)*(T_vacances[Zone]="B"),0),4),"")</f>
        <v>B</v>
      </c>
      <c r="BA23" s="4" t="str">
        <f t="array" aca="1" ref="BA23" ca="1">IFERROR(INDEX(T_vacances[#Data],MATCH(1,('Calendrier annuel'!AW23&gt;=T_vacances[Date début])*(T_vacances[Date fin]&gt;='Calendrier annuel'!AW23)*(T_vacances[Zone]="C"),0),4),"")</f>
        <v>C</v>
      </c>
      <c r="BB23" s="34" t="str">
        <f ca="1">IF(COUNTIFS(Tableau_salariés[Mois],MONTH('Calendrier annuel'!AW23),Tableau_salariés[Jour],DAY('Calendrier annuel'!AW23))=0,"",COUNTIFS(Tableau_salariés[Mois],MONTH('Calendrier annuel'!AW23),Tableau_salariés[Jour],DAY('Calendrier annuel'!AW23)))</f>
        <v/>
      </c>
      <c r="BC23" s="4"/>
      <c r="BD23" s="35">
        <f t="shared" ca="1" si="19"/>
        <v>46254</v>
      </c>
      <c r="BE23" s="33">
        <f t="shared" ca="1" si="7"/>
        <v>46254</v>
      </c>
      <c r="BF23" s="4" t="str">
        <f t="array" aca="1" ref="BF23" ca="1">IFERROR(INDEX(T_vacances[#Data],MATCH(1,('Calendrier annuel'!BD23&gt;=T_vacances[Date début])*(T_vacances[Date fin]&gt;='Calendrier annuel'!BD23)*(T_vacances[Zone]="A"),0),4),"")</f>
        <v>A</v>
      </c>
      <c r="BG23" s="4" t="str">
        <f t="array" aca="1" ref="BG23" ca="1">IFERROR(INDEX(T_vacances[#Data],MATCH(1,('Calendrier annuel'!BD23&gt;=T_vacances[Date début])*(T_vacances[Date fin]&gt;='Calendrier annuel'!BD23)*(T_vacances[Zone]="B"),0),4),"")</f>
        <v>B</v>
      </c>
      <c r="BH23" s="4" t="str">
        <f t="array" aca="1" ref="BH23" ca="1">IFERROR(INDEX(T_vacances[#Data],MATCH(1,('Calendrier annuel'!BD23&gt;=T_vacances[Date début])*(T_vacances[Date fin]&gt;='Calendrier annuel'!BD23)*(T_vacances[Zone]="C"),0),4),"")</f>
        <v>C</v>
      </c>
      <c r="BI23" s="3" t="str">
        <f ca="1">IF(COUNTIFS(Tableau_salariés[Mois],MONTH('Calendrier annuel'!BD23),Tableau_salariés[Jour],DAY('Calendrier annuel'!BD23))=0,"",COUNTIFS(Tableau_salariés[Mois],MONTH('Calendrier annuel'!BD23),Tableau_salariés[Jour],DAY('Calendrier annuel'!BD23)))</f>
        <v/>
      </c>
      <c r="BJ23" s="4"/>
      <c r="BK23" s="35">
        <f t="shared" ca="1" si="20"/>
        <v>46285</v>
      </c>
      <c r="BL23" s="33">
        <f t="shared" ca="1" si="8"/>
        <v>46285</v>
      </c>
      <c r="BM23" s="4" t="str">
        <f t="array" aca="1" ref="BM23" ca="1">IFERROR(INDEX(T_vacances[#Data],MATCH(1,('Calendrier annuel'!BK23&gt;=T_vacances[Date début])*(T_vacances[Date fin]&gt;='Calendrier annuel'!BK23)*(T_vacances[Zone]="A"),0),4),"")</f>
        <v/>
      </c>
      <c r="BN23" s="4" t="str">
        <f t="array" aca="1" ref="BN23" ca="1">IFERROR(INDEX(T_vacances[#Data],MATCH(1,('Calendrier annuel'!BK23&gt;=T_vacances[Date début])*(T_vacances[Date fin]&gt;='Calendrier annuel'!BK23)*(T_vacances[Zone]="B"),0),4),"")</f>
        <v/>
      </c>
      <c r="BO23" s="4" t="str">
        <f t="array" aca="1" ref="BO23" ca="1">IFERROR(INDEX(T_vacances[#Data],MATCH(1,('Calendrier annuel'!BK23&gt;=T_vacances[Date début])*(T_vacances[Date fin]&gt;='Calendrier annuel'!BK23)*(T_vacances[Zone]="C"),0),4),"")</f>
        <v/>
      </c>
      <c r="BP23" s="3">
        <f ca="1">IF(COUNTIFS(Tableau_salariés[Mois],MONTH('Calendrier annuel'!BK23),Tableau_salariés[Jour],DAY('Calendrier annuel'!BK23))=0,"",COUNTIFS(Tableau_salariés[Mois],MONTH('Calendrier annuel'!BK23),Tableau_salariés[Jour],DAY('Calendrier annuel'!BK23)))</f>
        <v>2</v>
      </c>
      <c r="BQ23" s="4"/>
      <c r="BR23" s="35">
        <f t="shared" ca="1" si="21"/>
        <v>46315</v>
      </c>
      <c r="BS23" s="33">
        <f t="shared" ca="1" si="9"/>
        <v>46315</v>
      </c>
      <c r="BT23" s="4" t="str">
        <f t="array" aca="1" ref="BT23" ca="1">IFERROR(INDEX(T_vacances[#Data],MATCH(1,('Calendrier annuel'!BR23&gt;=T_vacances[Date début])*(T_vacances[Date fin]&gt;='Calendrier annuel'!BR23)*(T_vacances[Zone]="A"),0),4),"")</f>
        <v>A</v>
      </c>
      <c r="BU23" s="4" t="str">
        <f t="array" aca="1" ref="BU23" ca="1">IFERROR(INDEX(T_vacances[#Data],MATCH(1,('Calendrier annuel'!BR23&gt;=T_vacances[Date début])*(T_vacances[Date fin]&gt;='Calendrier annuel'!BR23)*(T_vacances[Zone]="B"),0),4),"")</f>
        <v>B</v>
      </c>
      <c r="BV23" s="4" t="str">
        <f t="array" aca="1" ref="BV23" ca="1">IFERROR(INDEX(T_vacances[#Data],MATCH(1,('Calendrier annuel'!BR23&gt;=T_vacances[Date début])*(T_vacances[Date fin]&gt;='Calendrier annuel'!BR23)*(T_vacances[Zone]="C"),0),4),"")</f>
        <v>C</v>
      </c>
      <c r="BW23" s="3" t="str">
        <f ca="1">IF(COUNTIFS(Tableau_salariés[Mois],MONTH('Calendrier annuel'!BR23),Tableau_salariés[Jour],DAY('Calendrier annuel'!BR23))=0,"",COUNTIFS(Tableau_salariés[Mois],MONTH('Calendrier annuel'!BR23),Tableau_salariés[Jour],DAY('Calendrier annuel'!BR23)))</f>
        <v/>
      </c>
      <c r="BX23" s="4"/>
      <c r="BY23" s="35">
        <f t="shared" ca="1" si="22"/>
        <v>46346</v>
      </c>
      <c r="BZ23" s="33">
        <f t="shared" ca="1" si="10"/>
        <v>46346</v>
      </c>
      <c r="CA23" s="4" t="str">
        <f t="array" aca="1" ref="CA23" ca="1">IFERROR(INDEX(T_vacances[#Data],MATCH(1,('Calendrier annuel'!BY23&gt;=T_vacances[Date début])*(T_vacances[Date fin]&gt;='Calendrier annuel'!BY23)*(T_vacances[Zone]="A"),0),4),"")</f>
        <v/>
      </c>
      <c r="CB23" s="4" t="str">
        <f t="array" aca="1" ref="CB23" ca="1">IFERROR(INDEX(T_vacances[#Data],MATCH(1,('Calendrier annuel'!BY23&gt;=T_vacances[Date début])*(T_vacances[Date fin]&gt;='Calendrier annuel'!BY23)*(T_vacances[Zone]="B"),0),4),"")</f>
        <v/>
      </c>
      <c r="CC23" s="4" t="str">
        <f t="array" aca="1" ref="CC23" ca="1">IFERROR(INDEX(T_vacances[#Data],MATCH(1,('Calendrier annuel'!BY23&gt;=T_vacances[Date début])*(T_vacances[Date fin]&gt;='Calendrier annuel'!BY23)*(T_vacances[Zone]="C"),0),4),"")</f>
        <v/>
      </c>
      <c r="CD23" s="3">
        <f ca="1">IF(COUNTIFS(Tableau_salariés[Mois],MONTH('Calendrier annuel'!BY23),Tableau_salariés[Jour],DAY('Calendrier annuel'!BY23))=0,"",COUNTIFS(Tableau_salariés[Mois],MONTH('Calendrier annuel'!BY23),Tableau_salariés[Jour],DAY('Calendrier annuel'!BY23)))</f>
        <v>1</v>
      </c>
      <c r="CE23" s="4"/>
      <c r="CF23" s="35">
        <f t="shared" ca="1" si="23"/>
        <v>46376</v>
      </c>
      <c r="CG23" s="33">
        <f t="shared" ca="1" si="11"/>
        <v>46376</v>
      </c>
      <c r="CH23" s="4" t="str">
        <f t="array" aca="1" ref="CH23" ca="1">IFERROR(INDEX(T_vacances[#Data],MATCH(1,('Calendrier annuel'!CF23&gt;=T_vacances[Date début])*(T_vacances[Date fin]&gt;='Calendrier annuel'!CF23)*(T_vacances[Zone]="A"),0),4),"")</f>
        <v>A</v>
      </c>
      <c r="CI23" s="4" t="str">
        <f t="array" aca="1" ref="CI23" ca="1">IFERROR(INDEX(T_vacances[#Data],MATCH(1,('Calendrier annuel'!CF23&gt;=T_vacances[Date début])*(T_vacances[Date fin]&gt;='Calendrier annuel'!CF23)*(T_vacances[Zone]="B"),0),4),"")</f>
        <v>B</v>
      </c>
      <c r="CJ23" s="4" t="str">
        <f t="array" aca="1" ref="CJ23" ca="1">IFERROR(INDEX(T_vacances[#Data],MATCH(1,('Calendrier annuel'!CF23&gt;=T_vacances[Date début])*(T_vacances[Date fin]&gt;='Calendrier annuel'!CF23)*(T_vacances[Zone]="C"),0),4),"")</f>
        <v>C</v>
      </c>
      <c r="CK23" s="3">
        <f ca="1">IF(COUNTIFS(Tableau_salariés[Mois],MONTH('Calendrier annuel'!CF23),Tableau_salariés[Jour],DAY('Calendrier annuel'!CF23))=0,"",COUNTIFS(Tableau_salariés[Mois],MONTH('Calendrier annuel'!CF23),Tableau_salariés[Jour],DAY('Calendrier annuel'!CF23)))</f>
        <v>2</v>
      </c>
    </row>
    <row r="24" spans="2:89">
      <c r="G24" s="35">
        <f t="shared" ca="1" si="12"/>
        <v>46043</v>
      </c>
      <c r="H24" s="33">
        <f t="shared" ca="1" si="0"/>
        <v>46043</v>
      </c>
      <c r="I24" s="4" t="str">
        <f t="array" aca="1" ref="I24" ca="1">IFERROR(INDEX(T_vacances[#Data],MATCH(1,('Calendrier annuel'!G24&gt;=T_vacances[Date début])*(T_vacances[Date fin]&gt;='Calendrier annuel'!G24)*(T_vacances[Zone]="A"),0),4),"")</f>
        <v/>
      </c>
      <c r="J24" s="4" t="str">
        <f t="array" aca="1" ref="J24" ca="1">IFERROR(INDEX(T_vacances[#Data],MATCH(1,('Calendrier annuel'!G24&gt;=T_vacances[Date début])*(T_vacances[Date fin]&gt;='Calendrier annuel'!G24)*(T_vacances[Zone]="B"),0),4),"")</f>
        <v/>
      </c>
      <c r="K24" s="4" t="str">
        <f t="array" aca="1" ref="K24" ca="1">IFERROR(INDEX(T_vacances[#Data],MATCH(1,('Calendrier annuel'!G24&gt;=T_vacances[Date début])*(T_vacances[Date fin]&gt;='Calendrier annuel'!G24)*(T_vacances[Zone]="C"),0),4),"")</f>
        <v/>
      </c>
      <c r="L24" s="3">
        <f ca="1">IF(COUNTIFS(Tableau_salariés[Mois],MONTH('Calendrier annuel'!G24),Tableau_salariés[Jour],DAY('Calendrier annuel'!G24))=0,"",COUNTIFS(Tableau_salariés[Mois],MONTH('Calendrier annuel'!G24),Tableau_salariés[Jour],DAY('Calendrier annuel'!G24)))</f>
        <v>1</v>
      </c>
      <c r="M24" s="4"/>
      <c r="N24" s="35">
        <f t="shared" ca="1" si="13"/>
        <v>46074</v>
      </c>
      <c r="O24" s="33">
        <f t="shared" ca="1" si="1"/>
        <v>46074</v>
      </c>
      <c r="P24" s="4" t="str">
        <f t="array" aca="1" ref="P24" ca="1">IFERROR(INDEX(T_vacances[#Data],MATCH(1,('Calendrier annuel'!N24&gt;=T_vacances[Date début])*(T_vacances[Date fin]&gt;='Calendrier annuel'!N24)*(T_vacances[Zone]="A"),0),4),"")</f>
        <v>A</v>
      </c>
      <c r="Q24" s="4" t="str">
        <f t="array" aca="1" ref="Q24" ca="1">IFERROR(INDEX(T_vacances[#Data],MATCH(1,('Calendrier annuel'!N24&gt;=T_vacances[Date début])*(T_vacances[Date fin]&gt;='Calendrier annuel'!N24)*(T_vacances[Zone]="B"),0),4),"")</f>
        <v>B</v>
      </c>
      <c r="R24" s="4" t="str">
        <f t="array" aca="1" ref="R24" ca="1">IFERROR(INDEX(T_vacances[#Data],MATCH(1,('Calendrier annuel'!N24&gt;=T_vacances[Date début])*(T_vacances[Date fin]&gt;='Calendrier annuel'!N24)*(T_vacances[Zone]="C"),0),4),"")</f>
        <v>C</v>
      </c>
      <c r="S24" s="3" t="str">
        <f ca="1">IF(COUNTIFS(Tableau_salariés[Mois],MONTH('Calendrier annuel'!N24),Tableau_salariés[Jour],DAY('Calendrier annuel'!N24))=0,"",COUNTIFS(Tableau_salariés[Mois],MONTH('Calendrier annuel'!N24),Tableau_salariés[Jour],DAY('Calendrier annuel'!N24)))</f>
        <v/>
      </c>
      <c r="T24" s="4"/>
      <c r="U24" s="35">
        <f t="shared" ca="1" si="14"/>
        <v>46102</v>
      </c>
      <c r="V24" s="33">
        <f t="shared" ca="1" si="2"/>
        <v>46102</v>
      </c>
      <c r="W24" s="4" t="str">
        <f t="array" aca="1" ref="W24" ca="1">IFERROR(INDEX(T_vacances[#Data],MATCH(1,('Calendrier annuel'!U24&gt;=T_vacances[Date début])*(T_vacances[Date fin]&gt;='Calendrier annuel'!U24)*(T_vacances[Zone]="A"),0),4),"")</f>
        <v/>
      </c>
      <c r="X24" s="4" t="str">
        <f t="array" aca="1" ref="X24" ca="1">IFERROR(INDEX(T_vacances[#Data],MATCH(1,('Calendrier annuel'!U24&gt;=T_vacances[Date début])*(T_vacances[Date fin]&gt;='Calendrier annuel'!U24)*(T_vacances[Zone]="B"),0),4),"")</f>
        <v/>
      </c>
      <c r="Y24" s="4" t="str">
        <f t="array" aca="1" ref="Y24" ca="1">IFERROR(INDEX(T_vacances[#Data],MATCH(1,('Calendrier annuel'!U24&gt;=T_vacances[Date début])*(T_vacances[Date fin]&gt;='Calendrier annuel'!U24)*(T_vacances[Zone]="C"),0),4),"")</f>
        <v/>
      </c>
      <c r="Z24" s="3" t="str">
        <f ca="1">IF(COUNTIFS(Tableau_salariés[Mois],MONTH('Calendrier annuel'!U24),Tableau_salariés[Jour],DAY('Calendrier annuel'!U24))=0,"",COUNTIFS(Tableau_salariés[Mois],MONTH('Calendrier annuel'!U24),Tableau_salariés[Jour],DAY('Calendrier annuel'!U24)))</f>
        <v/>
      </c>
      <c r="AA24" s="4"/>
      <c r="AB24" s="35">
        <f t="shared" ca="1" si="15"/>
        <v>46133</v>
      </c>
      <c r="AC24" s="33">
        <f t="shared" ca="1" si="3"/>
        <v>46133</v>
      </c>
      <c r="AD24" s="4" t="str">
        <f t="array" aca="1" ref="AD24" ca="1">IFERROR(INDEX(T_vacances[#Data],MATCH(1,('Calendrier annuel'!AB24&gt;=T_vacances[Date début])*(T_vacances[Date fin]&gt;='Calendrier annuel'!AB24)*(T_vacances[Zone]="A"),0),4),"")</f>
        <v/>
      </c>
      <c r="AE24" s="4" t="str">
        <f t="array" aca="1" ref="AE24" ca="1">IFERROR(INDEX(T_vacances[#Data],MATCH(1,('Calendrier annuel'!AB24&gt;=T_vacances[Date début])*(T_vacances[Date fin]&gt;='Calendrier annuel'!AB24)*(T_vacances[Zone]="B"),0),4),"")</f>
        <v>B</v>
      </c>
      <c r="AF24" s="4" t="str">
        <f t="array" aca="1" ref="AF24" ca="1">IFERROR(INDEX(T_vacances[#Data],MATCH(1,('Calendrier annuel'!AB24&gt;=T_vacances[Date début])*(T_vacances[Date fin]&gt;='Calendrier annuel'!AB24)*(T_vacances[Zone]="C"),0),4),"")</f>
        <v>C</v>
      </c>
      <c r="AG24" s="3">
        <f ca="1">IF(COUNTIFS(Tableau_salariés[Mois],MONTH('Calendrier annuel'!AB24),Tableau_salariés[Jour],DAY('Calendrier annuel'!AB24))=0,"",COUNTIFS(Tableau_salariés[Mois],MONTH('Calendrier annuel'!AB24),Tableau_salariés[Jour],DAY('Calendrier annuel'!AB24)))</f>
        <v>2</v>
      </c>
      <c r="AH24" s="4"/>
      <c r="AI24" s="35">
        <f t="shared" ca="1" si="24"/>
        <v>46163</v>
      </c>
      <c r="AJ24" s="33">
        <f t="shared" ca="1" si="4"/>
        <v>46163</v>
      </c>
      <c r="AK24" s="4" t="str">
        <f t="array" aca="1" ref="AK24" ca="1">IFERROR(INDEX(T_vacances[#Data],MATCH(1,('Calendrier annuel'!AI24&gt;=T_vacances[Date début])*(T_vacances[Date fin]&gt;='Calendrier annuel'!AI24)*(T_vacances[Zone]="A"),0),4),"")</f>
        <v/>
      </c>
      <c r="AL24" s="4" t="str">
        <f t="array" aca="1" ref="AL24" ca="1">IFERROR(INDEX(T_vacances[#Data],MATCH(1,('Calendrier annuel'!AI24&gt;=T_vacances[Date début])*(T_vacances[Date fin]&gt;='Calendrier annuel'!AI24)*(T_vacances[Zone]="B"),0),4),"")</f>
        <v/>
      </c>
      <c r="AM24" s="4" t="str">
        <f t="array" aca="1" ref="AM24" ca="1">IFERROR(INDEX(T_vacances[#Data],MATCH(1,('Calendrier annuel'!AI24&gt;=T_vacances[Date début])*(T_vacances[Date fin]&gt;='Calendrier annuel'!AI24)*(T_vacances[Zone]="C"),0),4),"")</f>
        <v/>
      </c>
      <c r="AN24" s="3" t="str">
        <f ca="1">IF(COUNTIFS(Tableau_salariés[Mois],MONTH('Calendrier annuel'!AI24),Tableau_salariés[Jour],DAY('Calendrier annuel'!AI24))=0,"",COUNTIFS(Tableau_salariés[Mois],MONTH('Calendrier annuel'!AI24),Tableau_salariés[Jour],DAY('Calendrier annuel'!AI24)))</f>
        <v/>
      </c>
      <c r="AO24" s="4"/>
      <c r="AP24" s="35">
        <f t="shared" ca="1" si="17"/>
        <v>46194</v>
      </c>
      <c r="AQ24" s="33">
        <f t="shared" ca="1" si="5"/>
        <v>46194</v>
      </c>
      <c r="AR24" s="4" t="str">
        <f t="array" aca="1" ref="AR24" ca="1">IFERROR(INDEX(T_vacances[#Data],MATCH(1,('Calendrier annuel'!AP24&gt;=T_vacances[Date début])*(T_vacances[Date fin]&gt;='Calendrier annuel'!AP24)*(T_vacances[Zone]="A"),0),4),"")</f>
        <v/>
      </c>
      <c r="AS24" s="4" t="str">
        <f t="array" aca="1" ref="AS24" ca="1">IFERROR(INDEX(T_vacances[#Data],MATCH(1,('Calendrier annuel'!AP24&gt;=T_vacances[Date début])*(T_vacances[Date fin]&gt;='Calendrier annuel'!AP24)*(T_vacances[Zone]="B"),0),4),"")</f>
        <v/>
      </c>
      <c r="AT24" s="4" t="str">
        <f t="array" aca="1" ref="AT24" ca="1">IFERROR(INDEX(T_vacances[#Data],MATCH(1,('Calendrier annuel'!AP24&gt;=T_vacances[Date début])*(T_vacances[Date fin]&gt;='Calendrier annuel'!AP24)*(T_vacances[Zone]="C"),0),4),"")</f>
        <v/>
      </c>
      <c r="AU24" s="3">
        <f ca="1">IF(COUNTIFS(Tableau_salariés[Mois],MONTH('Calendrier annuel'!AP24),Tableau_salariés[Jour],DAY('Calendrier annuel'!AP24))=0,"",COUNTIFS(Tableau_salariés[Mois],MONTH('Calendrier annuel'!AP24),Tableau_salariés[Jour],DAY('Calendrier annuel'!AP24)))</f>
        <v>2</v>
      </c>
      <c r="AV24" s="4"/>
      <c r="AW24" s="35">
        <f t="shared" ca="1" si="18"/>
        <v>46224</v>
      </c>
      <c r="AX24" s="33">
        <f t="shared" ca="1" si="6"/>
        <v>46224</v>
      </c>
      <c r="AY24" s="4" t="str">
        <f t="array" aca="1" ref="AY24" ca="1">IFERROR(INDEX(T_vacances[#Data],MATCH(1,('Calendrier annuel'!AW24&gt;=T_vacances[Date début])*(T_vacances[Date fin]&gt;='Calendrier annuel'!AW24)*(T_vacances[Zone]="A"),0),4),"")</f>
        <v>A</v>
      </c>
      <c r="AZ24" s="4" t="str">
        <f t="array" aca="1" ref="AZ24" ca="1">IFERROR(INDEX(T_vacances[#Data],MATCH(1,('Calendrier annuel'!AW24&gt;=T_vacances[Date début])*(T_vacances[Date fin]&gt;='Calendrier annuel'!AW24)*(T_vacances[Zone]="B"),0),4),"")</f>
        <v>B</v>
      </c>
      <c r="BA24" s="4" t="str">
        <f t="array" aca="1" ref="BA24" ca="1">IFERROR(INDEX(T_vacances[#Data],MATCH(1,('Calendrier annuel'!AW24&gt;=T_vacances[Date début])*(T_vacances[Date fin]&gt;='Calendrier annuel'!AW24)*(T_vacances[Zone]="C"),0),4),"")</f>
        <v>C</v>
      </c>
      <c r="BB24" s="34" t="str">
        <f ca="1">IF(COUNTIFS(Tableau_salariés[Mois],MONTH('Calendrier annuel'!AW24),Tableau_salariés[Jour],DAY('Calendrier annuel'!AW24))=0,"",COUNTIFS(Tableau_salariés[Mois],MONTH('Calendrier annuel'!AW24),Tableau_salariés[Jour],DAY('Calendrier annuel'!AW24)))</f>
        <v/>
      </c>
      <c r="BC24" s="4"/>
      <c r="BD24" s="35">
        <f t="shared" ca="1" si="19"/>
        <v>46255</v>
      </c>
      <c r="BE24" s="33">
        <f t="shared" ca="1" si="7"/>
        <v>46255</v>
      </c>
      <c r="BF24" s="4" t="str">
        <f t="array" aca="1" ref="BF24" ca="1">IFERROR(INDEX(T_vacances[#Data],MATCH(1,('Calendrier annuel'!BD24&gt;=T_vacances[Date début])*(T_vacances[Date fin]&gt;='Calendrier annuel'!BD24)*(T_vacances[Zone]="A"),0),4),"")</f>
        <v>A</v>
      </c>
      <c r="BG24" s="4" t="str">
        <f t="array" aca="1" ref="BG24" ca="1">IFERROR(INDEX(T_vacances[#Data],MATCH(1,('Calendrier annuel'!BD24&gt;=T_vacances[Date début])*(T_vacances[Date fin]&gt;='Calendrier annuel'!BD24)*(T_vacances[Zone]="B"),0),4),"")</f>
        <v>B</v>
      </c>
      <c r="BH24" s="4" t="str">
        <f t="array" aca="1" ref="BH24" ca="1">IFERROR(INDEX(T_vacances[#Data],MATCH(1,('Calendrier annuel'!BD24&gt;=T_vacances[Date début])*(T_vacances[Date fin]&gt;='Calendrier annuel'!BD24)*(T_vacances[Zone]="C"),0),4),"")</f>
        <v>C</v>
      </c>
      <c r="BI24" s="3" t="str">
        <f ca="1">IF(COUNTIFS(Tableau_salariés[Mois],MONTH('Calendrier annuel'!BD24),Tableau_salariés[Jour],DAY('Calendrier annuel'!BD24))=0,"",COUNTIFS(Tableau_salariés[Mois],MONTH('Calendrier annuel'!BD24),Tableau_salariés[Jour],DAY('Calendrier annuel'!BD24)))</f>
        <v/>
      </c>
      <c r="BJ24" s="4"/>
      <c r="BK24" s="35">
        <f t="shared" ca="1" si="20"/>
        <v>46286</v>
      </c>
      <c r="BL24" s="33">
        <f t="shared" ca="1" si="8"/>
        <v>46286</v>
      </c>
      <c r="BM24" s="4" t="str">
        <f t="array" aca="1" ref="BM24" ca="1">IFERROR(INDEX(T_vacances[#Data],MATCH(1,('Calendrier annuel'!BK24&gt;=T_vacances[Date début])*(T_vacances[Date fin]&gt;='Calendrier annuel'!BK24)*(T_vacances[Zone]="A"),0),4),"")</f>
        <v/>
      </c>
      <c r="BN24" s="4" t="str">
        <f t="array" aca="1" ref="BN24" ca="1">IFERROR(INDEX(T_vacances[#Data],MATCH(1,('Calendrier annuel'!BK24&gt;=T_vacances[Date début])*(T_vacances[Date fin]&gt;='Calendrier annuel'!BK24)*(T_vacances[Zone]="B"),0),4),"")</f>
        <v/>
      </c>
      <c r="BO24" s="4" t="str">
        <f t="array" aca="1" ref="BO24" ca="1">IFERROR(INDEX(T_vacances[#Data],MATCH(1,('Calendrier annuel'!BK24&gt;=T_vacances[Date début])*(T_vacances[Date fin]&gt;='Calendrier annuel'!BK24)*(T_vacances[Zone]="C"),0),4),"")</f>
        <v/>
      </c>
      <c r="BP24" s="3" t="str">
        <f ca="1">IF(COUNTIFS(Tableau_salariés[Mois],MONTH('Calendrier annuel'!BK24),Tableau_salariés[Jour],DAY('Calendrier annuel'!BK24))=0,"",COUNTIFS(Tableau_salariés[Mois],MONTH('Calendrier annuel'!BK24),Tableau_salariés[Jour],DAY('Calendrier annuel'!BK24)))</f>
        <v/>
      </c>
      <c r="BQ24" s="4"/>
      <c r="BR24" s="35">
        <f t="shared" ca="1" si="21"/>
        <v>46316</v>
      </c>
      <c r="BS24" s="33">
        <f t="shared" ca="1" si="9"/>
        <v>46316</v>
      </c>
      <c r="BT24" s="4" t="str">
        <f t="array" aca="1" ref="BT24" ca="1">IFERROR(INDEX(T_vacances[#Data],MATCH(1,('Calendrier annuel'!BR24&gt;=T_vacances[Date début])*(T_vacances[Date fin]&gt;='Calendrier annuel'!BR24)*(T_vacances[Zone]="A"),0),4),"")</f>
        <v>A</v>
      </c>
      <c r="BU24" s="4" t="str">
        <f t="array" aca="1" ref="BU24" ca="1">IFERROR(INDEX(T_vacances[#Data],MATCH(1,('Calendrier annuel'!BR24&gt;=T_vacances[Date début])*(T_vacances[Date fin]&gt;='Calendrier annuel'!BR24)*(T_vacances[Zone]="B"),0),4),"")</f>
        <v>B</v>
      </c>
      <c r="BV24" s="4" t="str">
        <f t="array" aca="1" ref="BV24" ca="1">IFERROR(INDEX(T_vacances[#Data],MATCH(1,('Calendrier annuel'!BR24&gt;=T_vacances[Date début])*(T_vacances[Date fin]&gt;='Calendrier annuel'!BR24)*(T_vacances[Zone]="C"),0),4),"")</f>
        <v>C</v>
      </c>
      <c r="BW24" s="3" t="str">
        <f ca="1">IF(COUNTIFS(Tableau_salariés[Mois],MONTH('Calendrier annuel'!BR24),Tableau_salariés[Jour],DAY('Calendrier annuel'!BR24))=0,"",COUNTIFS(Tableau_salariés[Mois],MONTH('Calendrier annuel'!BR24),Tableau_salariés[Jour],DAY('Calendrier annuel'!BR24)))</f>
        <v/>
      </c>
      <c r="BX24" s="4"/>
      <c r="BY24" s="35">
        <f t="shared" ca="1" si="22"/>
        <v>46347</v>
      </c>
      <c r="BZ24" s="33">
        <f t="shared" ca="1" si="10"/>
        <v>46347</v>
      </c>
      <c r="CA24" s="4" t="str">
        <f t="array" aca="1" ref="CA24" ca="1">IFERROR(INDEX(T_vacances[#Data],MATCH(1,('Calendrier annuel'!BY24&gt;=T_vacances[Date début])*(T_vacances[Date fin]&gt;='Calendrier annuel'!BY24)*(T_vacances[Zone]="A"),0),4),"")</f>
        <v/>
      </c>
      <c r="CB24" s="4" t="str">
        <f t="array" aca="1" ref="CB24" ca="1">IFERROR(INDEX(T_vacances[#Data],MATCH(1,('Calendrier annuel'!BY24&gt;=T_vacances[Date début])*(T_vacances[Date fin]&gt;='Calendrier annuel'!BY24)*(T_vacances[Zone]="B"),0),4),"")</f>
        <v/>
      </c>
      <c r="CC24" s="4" t="str">
        <f t="array" aca="1" ref="CC24" ca="1">IFERROR(INDEX(T_vacances[#Data],MATCH(1,('Calendrier annuel'!BY24&gt;=T_vacances[Date début])*(T_vacances[Date fin]&gt;='Calendrier annuel'!BY24)*(T_vacances[Zone]="C"),0),4),"")</f>
        <v/>
      </c>
      <c r="CD24" s="3" t="str">
        <f ca="1">IF(COUNTIFS(Tableau_salariés[Mois],MONTH('Calendrier annuel'!BY24),Tableau_salariés[Jour],DAY('Calendrier annuel'!BY24))=0,"",COUNTIFS(Tableau_salariés[Mois],MONTH('Calendrier annuel'!BY24),Tableau_salariés[Jour],DAY('Calendrier annuel'!BY24)))</f>
        <v/>
      </c>
      <c r="CE24" s="4"/>
      <c r="CF24" s="35">
        <f t="shared" ca="1" si="23"/>
        <v>46377</v>
      </c>
      <c r="CG24" s="33">
        <f t="shared" ca="1" si="11"/>
        <v>46377</v>
      </c>
      <c r="CH24" s="4" t="str">
        <f t="array" aca="1" ref="CH24" ca="1">IFERROR(INDEX(T_vacances[#Data],MATCH(1,('Calendrier annuel'!CF24&gt;=T_vacances[Date début])*(T_vacances[Date fin]&gt;='Calendrier annuel'!CF24)*(T_vacances[Zone]="A"),0),4),"")</f>
        <v>A</v>
      </c>
      <c r="CI24" s="4" t="str">
        <f t="array" aca="1" ref="CI24" ca="1">IFERROR(INDEX(T_vacances[#Data],MATCH(1,('Calendrier annuel'!CF24&gt;=T_vacances[Date début])*(T_vacances[Date fin]&gt;='Calendrier annuel'!CF24)*(T_vacances[Zone]="B"),0),4),"")</f>
        <v>B</v>
      </c>
      <c r="CJ24" s="4" t="str">
        <f t="array" aca="1" ref="CJ24" ca="1">IFERROR(INDEX(T_vacances[#Data],MATCH(1,('Calendrier annuel'!CF24&gt;=T_vacances[Date début])*(T_vacances[Date fin]&gt;='Calendrier annuel'!CF24)*(T_vacances[Zone]="C"),0),4),"")</f>
        <v>C</v>
      </c>
      <c r="CK24" s="3" t="str">
        <f ca="1">IF(COUNTIFS(Tableau_salariés[Mois],MONTH('Calendrier annuel'!CF24),Tableau_salariés[Jour],DAY('Calendrier annuel'!CF24))=0,"",COUNTIFS(Tableau_salariés[Mois],MONTH('Calendrier annuel'!CF24),Tableau_salariés[Jour],DAY('Calendrier annuel'!CF24)))</f>
        <v/>
      </c>
    </row>
    <row r="25" spans="2:89">
      <c r="G25" s="35">
        <f t="shared" ca="1" si="12"/>
        <v>46044</v>
      </c>
      <c r="H25" s="33">
        <f t="shared" ca="1" si="0"/>
        <v>46044</v>
      </c>
      <c r="I25" s="4" t="str">
        <f t="array" aca="1" ref="I25" ca="1">IFERROR(INDEX(T_vacances[#Data],MATCH(1,('Calendrier annuel'!G25&gt;=T_vacances[Date début])*(T_vacances[Date fin]&gt;='Calendrier annuel'!G25)*(T_vacances[Zone]="A"),0),4),"")</f>
        <v/>
      </c>
      <c r="J25" s="4" t="str">
        <f t="array" aca="1" ref="J25" ca="1">IFERROR(INDEX(T_vacances[#Data],MATCH(1,('Calendrier annuel'!G25&gt;=T_vacances[Date début])*(T_vacances[Date fin]&gt;='Calendrier annuel'!G25)*(T_vacances[Zone]="B"),0),4),"")</f>
        <v/>
      </c>
      <c r="K25" s="4" t="str">
        <f t="array" aca="1" ref="K25" ca="1">IFERROR(INDEX(T_vacances[#Data],MATCH(1,('Calendrier annuel'!G25&gt;=T_vacances[Date début])*(T_vacances[Date fin]&gt;='Calendrier annuel'!G25)*(T_vacances[Zone]="C"),0),4),"")</f>
        <v/>
      </c>
      <c r="L25" s="3" t="str">
        <f ca="1">IF(COUNTIFS(Tableau_salariés[Mois],MONTH('Calendrier annuel'!G25),Tableau_salariés[Jour],DAY('Calendrier annuel'!G25))=0,"",COUNTIFS(Tableau_salariés[Mois],MONTH('Calendrier annuel'!G25),Tableau_salariés[Jour],DAY('Calendrier annuel'!G25)))</f>
        <v/>
      </c>
      <c r="M25" s="4"/>
      <c r="N25" s="35">
        <f t="shared" ca="1" si="13"/>
        <v>46075</v>
      </c>
      <c r="O25" s="33">
        <f t="shared" ca="1" si="1"/>
        <v>46075</v>
      </c>
      <c r="P25" s="4" t="str">
        <f t="array" aca="1" ref="P25" ca="1">IFERROR(INDEX(T_vacances[#Data],MATCH(1,('Calendrier annuel'!N25&gt;=T_vacances[Date début])*(T_vacances[Date fin]&gt;='Calendrier annuel'!N25)*(T_vacances[Zone]="A"),0),4),"")</f>
        <v>A</v>
      </c>
      <c r="Q25" s="4" t="str">
        <f t="array" aca="1" ref="Q25" ca="1">IFERROR(INDEX(T_vacances[#Data],MATCH(1,('Calendrier annuel'!N25&gt;=T_vacances[Date début])*(T_vacances[Date fin]&gt;='Calendrier annuel'!N25)*(T_vacances[Zone]="B"),0),4),"")</f>
        <v>B</v>
      </c>
      <c r="R25" s="4" t="str">
        <f t="array" aca="1" ref="R25" ca="1">IFERROR(INDEX(T_vacances[#Data],MATCH(1,('Calendrier annuel'!N25&gt;=T_vacances[Date début])*(T_vacances[Date fin]&gt;='Calendrier annuel'!N25)*(T_vacances[Zone]="C"),0),4),"")</f>
        <v>C</v>
      </c>
      <c r="S25" s="3">
        <f ca="1">IF(COUNTIFS(Tableau_salariés[Mois],MONTH('Calendrier annuel'!N25),Tableau_salariés[Jour],DAY('Calendrier annuel'!N25))=0,"",COUNTIFS(Tableau_salariés[Mois],MONTH('Calendrier annuel'!N25),Tableau_salariés[Jour],DAY('Calendrier annuel'!N25)))</f>
        <v>1</v>
      </c>
      <c r="T25" s="4"/>
      <c r="U25" s="35">
        <f t="shared" ca="1" si="14"/>
        <v>46103</v>
      </c>
      <c r="V25" s="33">
        <f t="shared" ca="1" si="2"/>
        <v>46103</v>
      </c>
      <c r="W25" s="4" t="str">
        <f t="array" aca="1" ref="W25" ca="1">IFERROR(INDEX(T_vacances[#Data],MATCH(1,('Calendrier annuel'!U25&gt;=T_vacances[Date début])*(T_vacances[Date fin]&gt;='Calendrier annuel'!U25)*(T_vacances[Zone]="A"),0),4),"")</f>
        <v/>
      </c>
      <c r="X25" s="4" t="str">
        <f t="array" aca="1" ref="X25" ca="1">IFERROR(INDEX(T_vacances[#Data],MATCH(1,('Calendrier annuel'!U25&gt;=T_vacances[Date début])*(T_vacances[Date fin]&gt;='Calendrier annuel'!U25)*(T_vacances[Zone]="B"),0),4),"")</f>
        <v/>
      </c>
      <c r="Y25" s="4" t="str">
        <f t="array" aca="1" ref="Y25" ca="1">IFERROR(INDEX(T_vacances[#Data],MATCH(1,('Calendrier annuel'!U25&gt;=T_vacances[Date début])*(T_vacances[Date fin]&gt;='Calendrier annuel'!U25)*(T_vacances[Zone]="C"),0),4),"")</f>
        <v/>
      </c>
      <c r="Z25" s="3">
        <f ca="1">IF(COUNTIFS(Tableau_salariés[Mois],MONTH('Calendrier annuel'!U25),Tableau_salariés[Jour],DAY('Calendrier annuel'!U25))=0,"",COUNTIFS(Tableau_salariés[Mois],MONTH('Calendrier annuel'!U25),Tableau_salariés[Jour],DAY('Calendrier annuel'!U25)))</f>
        <v>1</v>
      </c>
      <c r="AA25" s="4"/>
      <c r="AB25" s="35">
        <f t="shared" ca="1" si="15"/>
        <v>46134</v>
      </c>
      <c r="AC25" s="33">
        <f t="shared" ca="1" si="3"/>
        <v>46134</v>
      </c>
      <c r="AD25" s="4" t="str">
        <f t="array" aca="1" ref="AD25" ca="1">IFERROR(INDEX(T_vacances[#Data],MATCH(1,('Calendrier annuel'!AB25&gt;=T_vacances[Date début])*(T_vacances[Date fin]&gt;='Calendrier annuel'!AB25)*(T_vacances[Zone]="A"),0),4),"")</f>
        <v/>
      </c>
      <c r="AE25" s="4" t="str">
        <f t="array" aca="1" ref="AE25" ca="1">IFERROR(INDEX(T_vacances[#Data],MATCH(1,('Calendrier annuel'!AB25&gt;=T_vacances[Date début])*(T_vacances[Date fin]&gt;='Calendrier annuel'!AB25)*(T_vacances[Zone]="B"),0),4),"")</f>
        <v>B</v>
      </c>
      <c r="AF25" s="4" t="str">
        <f t="array" aca="1" ref="AF25" ca="1">IFERROR(INDEX(T_vacances[#Data],MATCH(1,('Calendrier annuel'!AB25&gt;=T_vacances[Date début])*(T_vacances[Date fin]&gt;='Calendrier annuel'!AB25)*(T_vacances[Zone]="C"),0),4),"")</f>
        <v>C</v>
      </c>
      <c r="AG25" s="3" t="str">
        <f ca="1">IF(COUNTIFS(Tableau_salariés[Mois],MONTH('Calendrier annuel'!AB25),Tableau_salariés[Jour],DAY('Calendrier annuel'!AB25))=0,"",COUNTIFS(Tableau_salariés[Mois],MONTH('Calendrier annuel'!AB25),Tableau_salariés[Jour],DAY('Calendrier annuel'!AB25)))</f>
        <v/>
      </c>
      <c r="AH25" s="4"/>
      <c r="AI25" s="35">
        <f t="shared" ca="1" si="24"/>
        <v>46164</v>
      </c>
      <c r="AJ25" s="33">
        <f t="shared" ca="1" si="4"/>
        <v>46164</v>
      </c>
      <c r="AK25" s="4" t="str">
        <f t="array" aca="1" ref="AK25" ca="1">IFERROR(INDEX(T_vacances[#Data],MATCH(1,('Calendrier annuel'!AI25&gt;=T_vacances[Date début])*(T_vacances[Date fin]&gt;='Calendrier annuel'!AI25)*(T_vacances[Zone]="A"),0),4),"")</f>
        <v/>
      </c>
      <c r="AL25" s="4" t="str">
        <f t="array" aca="1" ref="AL25" ca="1">IFERROR(INDEX(T_vacances[#Data],MATCH(1,('Calendrier annuel'!AI25&gt;=T_vacances[Date début])*(T_vacances[Date fin]&gt;='Calendrier annuel'!AI25)*(T_vacances[Zone]="B"),0),4),"")</f>
        <v/>
      </c>
      <c r="AM25" s="4" t="str">
        <f t="array" aca="1" ref="AM25" ca="1">IFERROR(INDEX(T_vacances[#Data],MATCH(1,('Calendrier annuel'!AI25&gt;=T_vacances[Date début])*(T_vacances[Date fin]&gt;='Calendrier annuel'!AI25)*(T_vacances[Zone]="C"),0),4),"")</f>
        <v/>
      </c>
      <c r="AN25" s="3" t="str">
        <f ca="1">IF(COUNTIFS(Tableau_salariés[Mois],MONTH('Calendrier annuel'!AI25),Tableau_salariés[Jour],DAY('Calendrier annuel'!AI25))=0,"",COUNTIFS(Tableau_salariés[Mois],MONTH('Calendrier annuel'!AI25),Tableau_salariés[Jour],DAY('Calendrier annuel'!AI25)))</f>
        <v/>
      </c>
      <c r="AO25" s="4"/>
      <c r="AP25" s="35">
        <f t="shared" ca="1" si="17"/>
        <v>46195</v>
      </c>
      <c r="AQ25" s="33">
        <f t="shared" ca="1" si="5"/>
        <v>46195</v>
      </c>
      <c r="AR25" s="4" t="str">
        <f t="array" aca="1" ref="AR25" ca="1">IFERROR(INDEX(T_vacances[#Data],MATCH(1,('Calendrier annuel'!AP25&gt;=T_vacances[Date début])*(T_vacances[Date fin]&gt;='Calendrier annuel'!AP25)*(T_vacances[Zone]="A"),0),4),"")</f>
        <v/>
      </c>
      <c r="AS25" s="4" t="str">
        <f t="array" aca="1" ref="AS25" ca="1">IFERROR(INDEX(T_vacances[#Data],MATCH(1,('Calendrier annuel'!AP25&gt;=T_vacances[Date début])*(T_vacances[Date fin]&gt;='Calendrier annuel'!AP25)*(T_vacances[Zone]="B"),0),4),"")</f>
        <v/>
      </c>
      <c r="AT25" s="4" t="str">
        <f t="array" aca="1" ref="AT25" ca="1">IFERROR(INDEX(T_vacances[#Data],MATCH(1,('Calendrier annuel'!AP25&gt;=T_vacances[Date début])*(T_vacances[Date fin]&gt;='Calendrier annuel'!AP25)*(T_vacances[Zone]="C"),0),4),"")</f>
        <v/>
      </c>
      <c r="AU25" s="3">
        <f ca="1">IF(COUNTIFS(Tableau_salariés[Mois],MONTH('Calendrier annuel'!AP25),Tableau_salariés[Jour],DAY('Calendrier annuel'!AP25))=0,"",COUNTIFS(Tableau_salariés[Mois],MONTH('Calendrier annuel'!AP25),Tableau_salariés[Jour],DAY('Calendrier annuel'!AP25)))</f>
        <v>3</v>
      </c>
      <c r="AV25" s="4"/>
      <c r="AW25" s="35">
        <f t="shared" ca="1" si="18"/>
        <v>46225</v>
      </c>
      <c r="AX25" s="33">
        <f t="shared" ca="1" si="6"/>
        <v>46225</v>
      </c>
      <c r="AY25" s="4" t="str">
        <f t="array" aca="1" ref="AY25" ca="1">IFERROR(INDEX(T_vacances[#Data],MATCH(1,('Calendrier annuel'!AW25&gt;=T_vacances[Date début])*(T_vacances[Date fin]&gt;='Calendrier annuel'!AW25)*(T_vacances[Zone]="A"),0),4),"")</f>
        <v>A</v>
      </c>
      <c r="AZ25" s="4" t="str">
        <f t="array" aca="1" ref="AZ25" ca="1">IFERROR(INDEX(T_vacances[#Data],MATCH(1,('Calendrier annuel'!AW25&gt;=T_vacances[Date début])*(T_vacances[Date fin]&gt;='Calendrier annuel'!AW25)*(T_vacances[Zone]="B"),0),4),"")</f>
        <v>B</v>
      </c>
      <c r="BA25" s="4" t="str">
        <f t="array" aca="1" ref="BA25" ca="1">IFERROR(INDEX(T_vacances[#Data],MATCH(1,('Calendrier annuel'!AW25&gt;=T_vacances[Date début])*(T_vacances[Date fin]&gt;='Calendrier annuel'!AW25)*(T_vacances[Zone]="C"),0),4),"")</f>
        <v>C</v>
      </c>
      <c r="BB25" s="34" t="str">
        <f ca="1">IF(COUNTIFS(Tableau_salariés[Mois],MONTH('Calendrier annuel'!AW25),Tableau_salariés[Jour],DAY('Calendrier annuel'!AW25))=0,"",COUNTIFS(Tableau_salariés[Mois],MONTH('Calendrier annuel'!AW25),Tableau_salariés[Jour],DAY('Calendrier annuel'!AW25)))</f>
        <v/>
      </c>
      <c r="BC25" s="4"/>
      <c r="BD25" s="35">
        <f t="shared" ca="1" si="19"/>
        <v>46256</v>
      </c>
      <c r="BE25" s="33">
        <f t="shared" ca="1" si="7"/>
        <v>46256</v>
      </c>
      <c r="BF25" s="4" t="str">
        <f t="array" aca="1" ref="BF25" ca="1">IFERROR(INDEX(T_vacances[#Data],MATCH(1,('Calendrier annuel'!BD25&gt;=T_vacances[Date début])*(T_vacances[Date fin]&gt;='Calendrier annuel'!BD25)*(T_vacances[Zone]="A"),0),4),"")</f>
        <v>A</v>
      </c>
      <c r="BG25" s="4" t="str">
        <f t="array" aca="1" ref="BG25" ca="1">IFERROR(INDEX(T_vacances[#Data],MATCH(1,('Calendrier annuel'!BD25&gt;=T_vacances[Date début])*(T_vacances[Date fin]&gt;='Calendrier annuel'!BD25)*(T_vacances[Zone]="B"),0),4),"")</f>
        <v>B</v>
      </c>
      <c r="BH25" s="4" t="str">
        <f t="array" aca="1" ref="BH25" ca="1">IFERROR(INDEX(T_vacances[#Data],MATCH(1,('Calendrier annuel'!BD25&gt;=T_vacances[Date début])*(T_vacances[Date fin]&gt;='Calendrier annuel'!BD25)*(T_vacances[Zone]="C"),0),4),"")</f>
        <v>C</v>
      </c>
      <c r="BI25" s="3">
        <f ca="1">IF(COUNTIFS(Tableau_salariés[Mois],MONTH('Calendrier annuel'!BD25),Tableau_salariés[Jour],DAY('Calendrier annuel'!BD25))=0,"",COUNTIFS(Tableau_salariés[Mois],MONTH('Calendrier annuel'!BD25),Tableau_salariés[Jour],DAY('Calendrier annuel'!BD25)))</f>
        <v>1</v>
      </c>
      <c r="BJ25" s="4"/>
      <c r="BK25" s="35">
        <f t="shared" ca="1" si="20"/>
        <v>46287</v>
      </c>
      <c r="BL25" s="33">
        <f t="shared" ca="1" si="8"/>
        <v>46287</v>
      </c>
      <c r="BM25" s="4" t="str">
        <f t="array" aca="1" ref="BM25" ca="1">IFERROR(INDEX(T_vacances[#Data],MATCH(1,('Calendrier annuel'!BK25&gt;=T_vacances[Date début])*(T_vacances[Date fin]&gt;='Calendrier annuel'!BK25)*(T_vacances[Zone]="A"),0),4),"")</f>
        <v/>
      </c>
      <c r="BN25" s="4" t="str">
        <f t="array" aca="1" ref="BN25" ca="1">IFERROR(INDEX(T_vacances[#Data],MATCH(1,('Calendrier annuel'!BK25&gt;=T_vacances[Date début])*(T_vacances[Date fin]&gt;='Calendrier annuel'!BK25)*(T_vacances[Zone]="B"),0),4),"")</f>
        <v/>
      </c>
      <c r="BO25" s="4" t="str">
        <f t="array" aca="1" ref="BO25" ca="1">IFERROR(INDEX(T_vacances[#Data],MATCH(1,('Calendrier annuel'!BK25&gt;=T_vacances[Date début])*(T_vacances[Date fin]&gt;='Calendrier annuel'!BK25)*(T_vacances[Zone]="C"),0),4),"")</f>
        <v/>
      </c>
      <c r="BP25" s="3">
        <f ca="1">IF(COUNTIFS(Tableau_salariés[Mois],MONTH('Calendrier annuel'!BK25),Tableau_salariés[Jour],DAY('Calendrier annuel'!BK25))=0,"",COUNTIFS(Tableau_salariés[Mois],MONTH('Calendrier annuel'!BK25),Tableau_salariés[Jour],DAY('Calendrier annuel'!BK25)))</f>
        <v>1</v>
      </c>
      <c r="BQ25" s="4"/>
      <c r="BR25" s="35">
        <f t="shared" ca="1" si="21"/>
        <v>46317</v>
      </c>
      <c r="BS25" s="33">
        <f t="shared" ca="1" si="9"/>
        <v>46317</v>
      </c>
      <c r="BT25" s="4" t="str">
        <f t="array" aca="1" ref="BT25" ca="1">IFERROR(INDEX(T_vacances[#Data],MATCH(1,('Calendrier annuel'!BR25&gt;=T_vacances[Date début])*(T_vacances[Date fin]&gt;='Calendrier annuel'!BR25)*(T_vacances[Zone]="A"),0),4),"")</f>
        <v>A</v>
      </c>
      <c r="BU25" s="4" t="str">
        <f t="array" aca="1" ref="BU25" ca="1">IFERROR(INDEX(T_vacances[#Data],MATCH(1,('Calendrier annuel'!BR25&gt;=T_vacances[Date début])*(T_vacances[Date fin]&gt;='Calendrier annuel'!BR25)*(T_vacances[Zone]="B"),0),4),"")</f>
        <v>B</v>
      </c>
      <c r="BV25" s="4" t="str">
        <f t="array" aca="1" ref="BV25" ca="1">IFERROR(INDEX(T_vacances[#Data],MATCH(1,('Calendrier annuel'!BR25&gt;=T_vacances[Date début])*(T_vacances[Date fin]&gt;='Calendrier annuel'!BR25)*(T_vacances[Zone]="C"),0),4),"")</f>
        <v>C</v>
      </c>
      <c r="BW25" s="3">
        <f ca="1">IF(COUNTIFS(Tableau_salariés[Mois],MONTH('Calendrier annuel'!BR25),Tableau_salariés[Jour],DAY('Calendrier annuel'!BR25))=0,"",COUNTIFS(Tableau_salariés[Mois],MONTH('Calendrier annuel'!BR25),Tableau_salariés[Jour],DAY('Calendrier annuel'!BR25)))</f>
        <v>2</v>
      </c>
      <c r="BX25" s="4"/>
      <c r="BY25" s="35">
        <f t="shared" ca="1" si="22"/>
        <v>46348</v>
      </c>
      <c r="BZ25" s="33">
        <f t="shared" ca="1" si="10"/>
        <v>46348</v>
      </c>
      <c r="CA25" s="4" t="str">
        <f t="array" aca="1" ref="CA25" ca="1">IFERROR(INDEX(T_vacances[#Data],MATCH(1,('Calendrier annuel'!BY25&gt;=T_vacances[Date début])*(T_vacances[Date fin]&gt;='Calendrier annuel'!BY25)*(T_vacances[Zone]="A"),0),4),"")</f>
        <v/>
      </c>
      <c r="CB25" s="4" t="str">
        <f t="array" aca="1" ref="CB25" ca="1">IFERROR(INDEX(T_vacances[#Data],MATCH(1,('Calendrier annuel'!BY25&gt;=T_vacances[Date début])*(T_vacances[Date fin]&gt;='Calendrier annuel'!BY25)*(T_vacances[Zone]="B"),0),4),"")</f>
        <v/>
      </c>
      <c r="CC25" s="4" t="str">
        <f t="array" aca="1" ref="CC25" ca="1">IFERROR(INDEX(T_vacances[#Data],MATCH(1,('Calendrier annuel'!BY25&gt;=T_vacances[Date début])*(T_vacances[Date fin]&gt;='Calendrier annuel'!BY25)*(T_vacances[Zone]="C"),0),4),"")</f>
        <v/>
      </c>
      <c r="CD25" s="3" t="str">
        <f ca="1">IF(COUNTIFS(Tableau_salariés[Mois],MONTH('Calendrier annuel'!BY25),Tableau_salariés[Jour],DAY('Calendrier annuel'!BY25))=0,"",COUNTIFS(Tableau_salariés[Mois],MONTH('Calendrier annuel'!BY25),Tableau_salariés[Jour],DAY('Calendrier annuel'!BY25)))</f>
        <v/>
      </c>
      <c r="CE25" s="4"/>
      <c r="CF25" s="35">
        <f t="shared" ca="1" si="23"/>
        <v>46378</v>
      </c>
      <c r="CG25" s="33">
        <f t="shared" ca="1" si="11"/>
        <v>46378</v>
      </c>
      <c r="CH25" s="4" t="str">
        <f t="array" aca="1" ref="CH25" ca="1">IFERROR(INDEX(T_vacances[#Data],MATCH(1,('Calendrier annuel'!CF25&gt;=T_vacances[Date début])*(T_vacances[Date fin]&gt;='Calendrier annuel'!CF25)*(T_vacances[Zone]="A"),0),4),"")</f>
        <v>A</v>
      </c>
      <c r="CI25" s="4" t="str">
        <f t="array" aca="1" ref="CI25" ca="1">IFERROR(INDEX(T_vacances[#Data],MATCH(1,('Calendrier annuel'!CF25&gt;=T_vacances[Date début])*(T_vacances[Date fin]&gt;='Calendrier annuel'!CF25)*(T_vacances[Zone]="B"),0),4),"")</f>
        <v>B</v>
      </c>
      <c r="CJ25" s="4" t="str">
        <f t="array" aca="1" ref="CJ25" ca="1">IFERROR(INDEX(T_vacances[#Data],MATCH(1,('Calendrier annuel'!CF25&gt;=T_vacances[Date début])*(T_vacances[Date fin]&gt;='Calendrier annuel'!CF25)*(T_vacances[Zone]="C"),0),4),"")</f>
        <v>C</v>
      </c>
      <c r="CK25" s="3">
        <f ca="1">IF(COUNTIFS(Tableau_salariés[Mois],MONTH('Calendrier annuel'!CF25),Tableau_salariés[Jour],DAY('Calendrier annuel'!CF25))=0,"",COUNTIFS(Tableau_salariés[Mois],MONTH('Calendrier annuel'!CF25),Tableau_salariés[Jour],DAY('Calendrier annuel'!CF25)))</f>
        <v>1</v>
      </c>
    </row>
    <row r="26" spans="2:89">
      <c r="G26" s="35">
        <f t="shared" ca="1" si="12"/>
        <v>46045</v>
      </c>
      <c r="H26" s="33">
        <f t="shared" ca="1" si="0"/>
        <v>46045</v>
      </c>
      <c r="I26" s="4" t="str">
        <f t="array" aca="1" ref="I26" ca="1">IFERROR(INDEX(T_vacances[#Data],MATCH(1,('Calendrier annuel'!G26&gt;=T_vacances[Date début])*(T_vacances[Date fin]&gt;='Calendrier annuel'!G26)*(T_vacances[Zone]="A"),0),4),"")</f>
        <v/>
      </c>
      <c r="J26" s="4" t="str">
        <f t="array" aca="1" ref="J26" ca="1">IFERROR(INDEX(T_vacances[#Data],MATCH(1,('Calendrier annuel'!G26&gt;=T_vacances[Date début])*(T_vacances[Date fin]&gt;='Calendrier annuel'!G26)*(T_vacances[Zone]="B"),0),4),"")</f>
        <v/>
      </c>
      <c r="K26" s="4" t="str">
        <f t="array" aca="1" ref="K26" ca="1">IFERROR(INDEX(T_vacances[#Data],MATCH(1,('Calendrier annuel'!G26&gt;=T_vacances[Date début])*(T_vacances[Date fin]&gt;='Calendrier annuel'!G26)*(T_vacances[Zone]="C"),0),4),"")</f>
        <v/>
      </c>
      <c r="L26" s="3">
        <f ca="1">IF(COUNTIFS(Tableau_salariés[Mois],MONTH('Calendrier annuel'!G26),Tableau_salariés[Jour],DAY('Calendrier annuel'!G26))=0,"",COUNTIFS(Tableau_salariés[Mois],MONTH('Calendrier annuel'!G26),Tableau_salariés[Jour],DAY('Calendrier annuel'!G26)))</f>
        <v>1</v>
      </c>
      <c r="M26" s="4"/>
      <c r="N26" s="35">
        <f t="shared" ca="1" si="13"/>
        <v>46076</v>
      </c>
      <c r="O26" s="33">
        <f t="shared" ca="1" si="1"/>
        <v>46076</v>
      </c>
      <c r="P26" s="4" t="str">
        <f t="array" aca="1" ref="P26" ca="1">IFERROR(INDEX(T_vacances[#Data],MATCH(1,('Calendrier annuel'!N26&gt;=T_vacances[Date début])*(T_vacances[Date fin]&gt;='Calendrier annuel'!N26)*(T_vacances[Zone]="A"),0),4),"")</f>
        <v/>
      </c>
      <c r="Q26" s="4" t="str">
        <f t="array" aca="1" ref="Q26" ca="1">IFERROR(INDEX(T_vacances[#Data],MATCH(1,('Calendrier annuel'!N26&gt;=T_vacances[Date début])*(T_vacances[Date fin]&gt;='Calendrier annuel'!N26)*(T_vacances[Zone]="B"),0),4),"")</f>
        <v>B</v>
      </c>
      <c r="R26" s="4" t="str">
        <f t="array" aca="1" ref="R26" ca="1">IFERROR(INDEX(T_vacances[#Data],MATCH(1,('Calendrier annuel'!N26&gt;=T_vacances[Date début])*(T_vacances[Date fin]&gt;='Calendrier annuel'!N26)*(T_vacances[Zone]="C"),0),4),"")</f>
        <v>C</v>
      </c>
      <c r="S26" s="3" t="str">
        <f ca="1">IF(COUNTIFS(Tableau_salariés[Mois],MONTH('Calendrier annuel'!N26),Tableau_salariés[Jour],DAY('Calendrier annuel'!N26))=0,"",COUNTIFS(Tableau_salariés[Mois],MONTH('Calendrier annuel'!N26),Tableau_salariés[Jour],DAY('Calendrier annuel'!N26)))</f>
        <v/>
      </c>
      <c r="T26" s="4"/>
      <c r="U26" s="35">
        <f t="shared" ca="1" si="14"/>
        <v>46104</v>
      </c>
      <c r="V26" s="33">
        <f t="shared" ca="1" si="2"/>
        <v>46104</v>
      </c>
      <c r="W26" s="4" t="str">
        <f t="array" aca="1" ref="W26" ca="1">IFERROR(INDEX(T_vacances[#Data],MATCH(1,('Calendrier annuel'!U26&gt;=T_vacances[Date début])*(T_vacances[Date fin]&gt;='Calendrier annuel'!U26)*(T_vacances[Zone]="A"),0),4),"")</f>
        <v/>
      </c>
      <c r="X26" s="4" t="str">
        <f t="array" aca="1" ref="X26" ca="1">IFERROR(INDEX(T_vacances[#Data],MATCH(1,('Calendrier annuel'!U26&gt;=T_vacances[Date début])*(T_vacances[Date fin]&gt;='Calendrier annuel'!U26)*(T_vacances[Zone]="B"),0),4),"")</f>
        <v/>
      </c>
      <c r="Y26" s="4" t="str">
        <f t="array" aca="1" ref="Y26" ca="1">IFERROR(INDEX(T_vacances[#Data],MATCH(1,('Calendrier annuel'!U26&gt;=T_vacances[Date début])*(T_vacances[Date fin]&gt;='Calendrier annuel'!U26)*(T_vacances[Zone]="C"),0),4),"")</f>
        <v/>
      </c>
      <c r="Z26" s="3">
        <f ca="1">IF(COUNTIFS(Tableau_salariés[Mois],MONTH('Calendrier annuel'!U26),Tableau_salariés[Jour],DAY('Calendrier annuel'!U26))=0,"",COUNTIFS(Tableau_salariés[Mois],MONTH('Calendrier annuel'!U26),Tableau_salariés[Jour],DAY('Calendrier annuel'!U26)))</f>
        <v>1</v>
      </c>
      <c r="AA26" s="4"/>
      <c r="AB26" s="35">
        <f t="shared" ca="1" si="15"/>
        <v>46135</v>
      </c>
      <c r="AC26" s="33">
        <f t="shared" ca="1" si="3"/>
        <v>46135</v>
      </c>
      <c r="AD26" s="4" t="str">
        <f t="array" aca="1" ref="AD26" ca="1">IFERROR(INDEX(T_vacances[#Data],MATCH(1,('Calendrier annuel'!AB26&gt;=T_vacances[Date début])*(T_vacances[Date fin]&gt;='Calendrier annuel'!AB26)*(T_vacances[Zone]="A"),0),4),"")</f>
        <v/>
      </c>
      <c r="AE26" s="4" t="str">
        <f t="array" aca="1" ref="AE26" ca="1">IFERROR(INDEX(T_vacances[#Data],MATCH(1,('Calendrier annuel'!AB26&gt;=T_vacances[Date début])*(T_vacances[Date fin]&gt;='Calendrier annuel'!AB26)*(T_vacances[Zone]="B"),0),4),"")</f>
        <v>B</v>
      </c>
      <c r="AF26" s="4" t="str">
        <f t="array" aca="1" ref="AF26" ca="1">IFERROR(INDEX(T_vacances[#Data],MATCH(1,('Calendrier annuel'!AB26&gt;=T_vacances[Date début])*(T_vacances[Date fin]&gt;='Calendrier annuel'!AB26)*(T_vacances[Zone]="C"),0),4),"")</f>
        <v>C</v>
      </c>
      <c r="AG26" s="3">
        <f ca="1">IF(COUNTIFS(Tableau_salariés[Mois],MONTH('Calendrier annuel'!AB26),Tableau_salariés[Jour],DAY('Calendrier annuel'!AB26))=0,"",COUNTIFS(Tableau_salariés[Mois],MONTH('Calendrier annuel'!AB26),Tableau_salariés[Jour],DAY('Calendrier annuel'!AB26)))</f>
        <v>1</v>
      </c>
      <c r="AH26" s="4"/>
      <c r="AI26" s="35">
        <f t="shared" ca="1" si="24"/>
        <v>46165</v>
      </c>
      <c r="AJ26" s="33">
        <f t="shared" ca="1" si="4"/>
        <v>46165</v>
      </c>
      <c r="AK26" s="4" t="str">
        <f t="array" aca="1" ref="AK26" ca="1">IFERROR(INDEX(T_vacances[#Data],MATCH(1,('Calendrier annuel'!AI26&gt;=T_vacances[Date début])*(T_vacances[Date fin]&gt;='Calendrier annuel'!AI26)*(T_vacances[Zone]="A"),0),4),"")</f>
        <v/>
      </c>
      <c r="AL26" s="4" t="str">
        <f t="array" aca="1" ref="AL26" ca="1">IFERROR(INDEX(T_vacances[#Data],MATCH(1,('Calendrier annuel'!AI26&gt;=T_vacances[Date début])*(T_vacances[Date fin]&gt;='Calendrier annuel'!AI26)*(T_vacances[Zone]="B"),0),4),"")</f>
        <v/>
      </c>
      <c r="AM26" s="4" t="str">
        <f t="array" aca="1" ref="AM26" ca="1">IFERROR(INDEX(T_vacances[#Data],MATCH(1,('Calendrier annuel'!AI26&gt;=T_vacances[Date début])*(T_vacances[Date fin]&gt;='Calendrier annuel'!AI26)*(T_vacances[Zone]="C"),0),4),"")</f>
        <v/>
      </c>
      <c r="AN26" s="3">
        <f ca="1">IF(COUNTIFS(Tableau_salariés[Mois],MONTH('Calendrier annuel'!AI26),Tableau_salariés[Jour],DAY('Calendrier annuel'!AI26))=0,"",COUNTIFS(Tableau_salariés[Mois],MONTH('Calendrier annuel'!AI26),Tableau_salariés[Jour],DAY('Calendrier annuel'!AI26)))</f>
        <v>1</v>
      </c>
      <c r="AO26" s="4"/>
      <c r="AP26" s="35">
        <f t="shared" ca="1" si="17"/>
        <v>46196</v>
      </c>
      <c r="AQ26" s="33">
        <f t="shared" ca="1" si="5"/>
        <v>46196</v>
      </c>
      <c r="AR26" s="4" t="str">
        <f t="array" aca="1" ref="AR26" ca="1">IFERROR(INDEX(T_vacances[#Data],MATCH(1,('Calendrier annuel'!AP26&gt;=T_vacances[Date début])*(T_vacances[Date fin]&gt;='Calendrier annuel'!AP26)*(T_vacances[Zone]="A"),0),4),"")</f>
        <v/>
      </c>
      <c r="AS26" s="4" t="str">
        <f t="array" aca="1" ref="AS26" ca="1">IFERROR(INDEX(T_vacances[#Data],MATCH(1,('Calendrier annuel'!AP26&gt;=T_vacances[Date début])*(T_vacances[Date fin]&gt;='Calendrier annuel'!AP26)*(T_vacances[Zone]="B"),0),4),"")</f>
        <v/>
      </c>
      <c r="AT26" s="4" t="str">
        <f t="array" aca="1" ref="AT26" ca="1">IFERROR(INDEX(T_vacances[#Data],MATCH(1,('Calendrier annuel'!AP26&gt;=T_vacances[Date début])*(T_vacances[Date fin]&gt;='Calendrier annuel'!AP26)*(T_vacances[Zone]="C"),0),4),"")</f>
        <v/>
      </c>
      <c r="AU26" s="3" t="str">
        <f ca="1">IF(COUNTIFS(Tableau_salariés[Mois],MONTH('Calendrier annuel'!AP26),Tableau_salariés[Jour],DAY('Calendrier annuel'!AP26))=0,"",COUNTIFS(Tableau_salariés[Mois],MONTH('Calendrier annuel'!AP26),Tableau_salariés[Jour],DAY('Calendrier annuel'!AP26)))</f>
        <v/>
      </c>
      <c r="AV26" s="4"/>
      <c r="AW26" s="35">
        <f t="shared" ca="1" si="18"/>
        <v>46226</v>
      </c>
      <c r="AX26" s="33">
        <f t="shared" ca="1" si="6"/>
        <v>46226</v>
      </c>
      <c r="AY26" s="4" t="str">
        <f t="array" aca="1" ref="AY26" ca="1">IFERROR(INDEX(T_vacances[#Data],MATCH(1,('Calendrier annuel'!AW26&gt;=T_vacances[Date début])*(T_vacances[Date fin]&gt;='Calendrier annuel'!AW26)*(T_vacances[Zone]="A"),0),4),"")</f>
        <v>A</v>
      </c>
      <c r="AZ26" s="4" t="str">
        <f t="array" aca="1" ref="AZ26" ca="1">IFERROR(INDEX(T_vacances[#Data],MATCH(1,('Calendrier annuel'!AW26&gt;=T_vacances[Date début])*(T_vacances[Date fin]&gt;='Calendrier annuel'!AW26)*(T_vacances[Zone]="B"),0),4),"")</f>
        <v>B</v>
      </c>
      <c r="BA26" s="4" t="str">
        <f t="array" aca="1" ref="BA26" ca="1">IFERROR(INDEX(T_vacances[#Data],MATCH(1,('Calendrier annuel'!AW26&gt;=T_vacances[Date début])*(T_vacances[Date fin]&gt;='Calendrier annuel'!AW26)*(T_vacances[Zone]="C"),0),4),"")</f>
        <v>C</v>
      </c>
      <c r="BB26" s="34" t="str">
        <f ca="1">IF(COUNTIFS(Tableau_salariés[Mois],MONTH('Calendrier annuel'!AW26),Tableau_salariés[Jour],DAY('Calendrier annuel'!AW26))=0,"",COUNTIFS(Tableau_salariés[Mois],MONTH('Calendrier annuel'!AW26),Tableau_salariés[Jour],DAY('Calendrier annuel'!AW26)))</f>
        <v/>
      </c>
      <c r="BC26" s="4"/>
      <c r="BD26" s="35">
        <f t="shared" ca="1" si="19"/>
        <v>46257</v>
      </c>
      <c r="BE26" s="33">
        <f t="shared" ca="1" si="7"/>
        <v>46257</v>
      </c>
      <c r="BF26" s="4" t="str">
        <f t="array" aca="1" ref="BF26" ca="1">IFERROR(INDEX(T_vacances[#Data],MATCH(1,('Calendrier annuel'!BD26&gt;=T_vacances[Date début])*(T_vacances[Date fin]&gt;='Calendrier annuel'!BD26)*(T_vacances[Zone]="A"),0),4),"")</f>
        <v>A</v>
      </c>
      <c r="BG26" s="4" t="str">
        <f t="array" aca="1" ref="BG26" ca="1">IFERROR(INDEX(T_vacances[#Data],MATCH(1,('Calendrier annuel'!BD26&gt;=T_vacances[Date début])*(T_vacances[Date fin]&gt;='Calendrier annuel'!BD26)*(T_vacances[Zone]="B"),0),4),"")</f>
        <v>B</v>
      </c>
      <c r="BH26" s="4" t="str">
        <f t="array" aca="1" ref="BH26" ca="1">IFERROR(INDEX(T_vacances[#Data],MATCH(1,('Calendrier annuel'!BD26&gt;=T_vacances[Date début])*(T_vacances[Date fin]&gt;='Calendrier annuel'!BD26)*(T_vacances[Zone]="C"),0),4),"")</f>
        <v>C</v>
      </c>
      <c r="BI26" s="3" t="str">
        <f ca="1">IF(COUNTIFS(Tableau_salariés[Mois],MONTH('Calendrier annuel'!BD26),Tableau_salariés[Jour],DAY('Calendrier annuel'!BD26))=0,"",COUNTIFS(Tableau_salariés[Mois],MONTH('Calendrier annuel'!BD26),Tableau_salariés[Jour],DAY('Calendrier annuel'!BD26)))</f>
        <v/>
      </c>
      <c r="BJ26" s="4"/>
      <c r="BK26" s="35">
        <f t="shared" ca="1" si="20"/>
        <v>46288</v>
      </c>
      <c r="BL26" s="33">
        <f t="shared" ca="1" si="8"/>
        <v>46288</v>
      </c>
      <c r="BM26" s="4" t="str">
        <f t="array" aca="1" ref="BM26" ca="1">IFERROR(INDEX(T_vacances[#Data],MATCH(1,('Calendrier annuel'!BK26&gt;=T_vacances[Date début])*(T_vacances[Date fin]&gt;='Calendrier annuel'!BK26)*(T_vacances[Zone]="A"),0),4),"")</f>
        <v/>
      </c>
      <c r="BN26" s="4" t="str">
        <f t="array" aca="1" ref="BN26" ca="1">IFERROR(INDEX(T_vacances[#Data],MATCH(1,('Calendrier annuel'!BK26&gt;=T_vacances[Date début])*(T_vacances[Date fin]&gt;='Calendrier annuel'!BK26)*(T_vacances[Zone]="B"),0),4),"")</f>
        <v/>
      </c>
      <c r="BO26" s="4" t="str">
        <f t="array" aca="1" ref="BO26" ca="1">IFERROR(INDEX(T_vacances[#Data],MATCH(1,('Calendrier annuel'!BK26&gt;=T_vacances[Date début])*(T_vacances[Date fin]&gt;='Calendrier annuel'!BK26)*(T_vacances[Zone]="C"),0),4),"")</f>
        <v/>
      </c>
      <c r="BP26" s="3" t="str">
        <f ca="1">IF(COUNTIFS(Tableau_salariés[Mois],MONTH('Calendrier annuel'!BK26),Tableau_salariés[Jour],DAY('Calendrier annuel'!BK26))=0,"",COUNTIFS(Tableau_salariés[Mois],MONTH('Calendrier annuel'!BK26),Tableau_salariés[Jour],DAY('Calendrier annuel'!BK26)))</f>
        <v/>
      </c>
      <c r="BQ26" s="4"/>
      <c r="BR26" s="35">
        <f t="shared" ca="1" si="21"/>
        <v>46318</v>
      </c>
      <c r="BS26" s="33">
        <f t="shared" ca="1" si="9"/>
        <v>46318</v>
      </c>
      <c r="BT26" s="4" t="str">
        <f t="array" aca="1" ref="BT26" ca="1">IFERROR(INDEX(T_vacances[#Data],MATCH(1,('Calendrier annuel'!BR26&gt;=T_vacances[Date début])*(T_vacances[Date fin]&gt;='Calendrier annuel'!BR26)*(T_vacances[Zone]="A"),0),4),"")</f>
        <v>A</v>
      </c>
      <c r="BU26" s="4" t="str">
        <f t="array" aca="1" ref="BU26" ca="1">IFERROR(INDEX(T_vacances[#Data],MATCH(1,('Calendrier annuel'!BR26&gt;=T_vacances[Date début])*(T_vacances[Date fin]&gt;='Calendrier annuel'!BR26)*(T_vacances[Zone]="B"),0),4),"")</f>
        <v>B</v>
      </c>
      <c r="BV26" s="4" t="str">
        <f t="array" aca="1" ref="BV26" ca="1">IFERROR(INDEX(T_vacances[#Data],MATCH(1,('Calendrier annuel'!BR26&gt;=T_vacances[Date début])*(T_vacances[Date fin]&gt;='Calendrier annuel'!BR26)*(T_vacances[Zone]="C"),0),4),"")</f>
        <v>C</v>
      </c>
      <c r="BW26" s="3">
        <f ca="1">IF(COUNTIFS(Tableau_salariés[Mois],MONTH('Calendrier annuel'!BR26),Tableau_salariés[Jour],DAY('Calendrier annuel'!BR26))=0,"",COUNTIFS(Tableau_salariés[Mois],MONTH('Calendrier annuel'!BR26),Tableau_salariés[Jour],DAY('Calendrier annuel'!BR26)))</f>
        <v>1</v>
      </c>
      <c r="BX26" s="4"/>
      <c r="BY26" s="35">
        <f t="shared" ca="1" si="22"/>
        <v>46349</v>
      </c>
      <c r="BZ26" s="33">
        <f t="shared" ca="1" si="10"/>
        <v>46349</v>
      </c>
      <c r="CA26" s="4" t="str">
        <f t="array" aca="1" ref="CA26" ca="1">IFERROR(INDEX(T_vacances[#Data],MATCH(1,('Calendrier annuel'!BY26&gt;=T_vacances[Date début])*(T_vacances[Date fin]&gt;='Calendrier annuel'!BY26)*(T_vacances[Zone]="A"),0),4),"")</f>
        <v/>
      </c>
      <c r="CB26" s="4" t="str">
        <f t="array" aca="1" ref="CB26" ca="1">IFERROR(INDEX(T_vacances[#Data],MATCH(1,('Calendrier annuel'!BY26&gt;=T_vacances[Date début])*(T_vacances[Date fin]&gt;='Calendrier annuel'!BY26)*(T_vacances[Zone]="B"),0),4),"")</f>
        <v/>
      </c>
      <c r="CC26" s="4" t="str">
        <f t="array" aca="1" ref="CC26" ca="1">IFERROR(INDEX(T_vacances[#Data],MATCH(1,('Calendrier annuel'!BY26&gt;=T_vacances[Date début])*(T_vacances[Date fin]&gt;='Calendrier annuel'!BY26)*(T_vacances[Zone]="C"),0),4),"")</f>
        <v/>
      </c>
      <c r="CD26" s="3">
        <f ca="1">IF(COUNTIFS(Tableau_salariés[Mois],MONTH('Calendrier annuel'!BY26),Tableau_salariés[Jour],DAY('Calendrier annuel'!BY26))=0,"",COUNTIFS(Tableau_salariés[Mois],MONTH('Calendrier annuel'!BY26),Tableau_salariés[Jour],DAY('Calendrier annuel'!BY26)))</f>
        <v>1</v>
      </c>
      <c r="CE26" s="4"/>
      <c r="CF26" s="35">
        <f t="shared" ca="1" si="23"/>
        <v>46379</v>
      </c>
      <c r="CG26" s="33">
        <f t="shared" ca="1" si="11"/>
        <v>46379</v>
      </c>
      <c r="CH26" s="4" t="str">
        <f t="array" aca="1" ref="CH26" ca="1">IFERROR(INDEX(T_vacances[#Data],MATCH(1,('Calendrier annuel'!CF26&gt;=T_vacances[Date début])*(T_vacances[Date fin]&gt;='Calendrier annuel'!CF26)*(T_vacances[Zone]="A"),0),4),"")</f>
        <v>A</v>
      </c>
      <c r="CI26" s="4" t="str">
        <f t="array" aca="1" ref="CI26" ca="1">IFERROR(INDEX(T_vacances[#Data],MATCH(1,('Calendrier annuel'!CF26&gt;=T_vacances[Date début])*(T_vacances[Date fin]&gt;='Calendrier annuel'!CF26)*(T_vacances[Zone]="B"),0),4),"")</f>
        <v>B</v>
      </c>
      <c r="CJ26" s="4" t="str">
        <f t="array" aca="1" ref="CJ26" ca="1">IFERROR(INDEX(T_vacances[#Data],MATCH(1,('Calendrier annuel'!CF26&gt;=T_vacances[Date début])*(T_vacances[Date fin]&gt;='Calendrier annuel'!CF26)*(T_vacances[Zone]="C"),0),4),"")</f>
        <v>C</v>
      </c>
      <c r="CK26" s="3">
        <f ca="1">IF(COUNTIFS(Tableau_salariés[Mois],MONTH('Calendrier annuel'!CF26),Tableau_salariés[Jour],DAY('Calendrier annuel'!CF26))=0,"",COUNTIFS(Tableau_salariés[Mois],MONTH('Calendrier annuel'!CF26),Tableau_salariés[Jour],DAY('Calendrier annuel'!CF26)))</f>
        <v>1</v>
      </c>
    </row>
    <row r="27" spans="2:89">
      <c r="G27" s="35">
        <f t="shared" ca="1" si="12"/>
        <v>46046</v>
      </c>
      <c r="H27" s="33">
        <f t="shared" ca="1" si="0"/>
        <v>46046</v>
      </c>
      <c r="I27" s="4" t="str">
        <f t="array" aca="1" ref="I27" ca="1">IFERROR(INDEX(T_vacances[#Data],MATCH(1,('Calendrier annuel'!G27&gt;=T_vacances[Date début])*(T_vacances[Date fin]&gt;='Calendrier annuel'!G27)*(T_vacances[Zone]="A"),0),4),"")</f>
        <v/>
      </c>
      <c r="J27" s="4" t="str">
        <f t="array" aca="1" ref="J27" ca="1">IFERROR(INDEX(T_vacances[#Data],MATCH(1,('Calendrier annuel'!G27&gt;=T_vacances[Date début])*(T_vacances[Date fin]&gt;='Calendrier annuel'!G27)*(T_vacances[Zone]="B"),0),4),"")</f>
        <v/>
      </c>
      <c r="K27" s="4" t="str">
        <f t="array" aca="1" ref="K27" ca="1">IFERROR(INDEX(T_vacances[#Data],MATCH(1,('Calendrier annuel'!G27&gt;=T_vacances[Date début])*(T_vacances[Date fin]&gt;='Calendrier annuel'!G27)*(T_vacances[Zone]="C"),0),4),"")</f>
        <v/>
      </c>
      <c r="L27" s="3" t="str">
        <f ca="1">IF(COUNTIFS(Tableau_salariés[Mois],MONTH('Calendrier annuel'!G27),Tableau_salariés[Jour],DAY('Calendrier annuel'!G27))=0,"",COUNTIFS(Tableau_salariés[Mois],MONTH('Calendrier annuel'!G27),Tableau_salariés[Jour],DAY('Calendrier annuel'!G27)))</f>
        <v/>
      </c>
      <c r="M27" s="4"/>
      <c r="N27" s="35">
        <f t="shared" ca="1" si="13"/>
        <v>46077</v>
      </c>
      <c r="O27" s="33">
        <f t="shared" ca="1" si="1"/>
        <v>46077</v>
      </c>
      <c r="P27" s="4" t="str">
        <f t="array" aca="1" ref="P27" ca="1">IFERROR(INDEX(T_vacances[#Data],MATCH(1,('Calendrier annuel'!N27&gt;=T_vacances[Date début])*(T_vacances[Date fin]&gt;='Calendrier annuel'!N27)*(T_vacances[Zone]="A"),0),4),"")</f>
        <v/>
      </c>
      <c r="Q27" s="4" t="str">
        <f t="array" aca="1" ref="Q27" ca="1">IFERROR(INDEX(T_vacances[#Data],MATCH(1,('Calendrier annuel'!N27&gt;=T_vacances[Date début])*(T_vacances[Date fin]&gt;='Calendrier annuel'!N27)*(T_vacances[Zone]="B"),0),4),"")</f>
        <v>B</v>
      </c>
      <c r="R27" s="4" t="str">
        <f t="array" aca="1" ref="R27" ca="1">IFERROR(INDEX(T_vacances[#Data],MATCH(1,('Calendrier annuel'!N27&gt;=T_vacances[Date début])*(T_vacances[Date fin]&gt;='Calendrier annuel'!N27)*(T_vacances[Zone]="C"),0),4),"")</f>
        <v>C</v>
      </c>
      <c r="S27" s="3">
        <f ca="1">IF(COUNTIFS(Tableau_salariés[Mois],MONTH('Calendrier annuel'!N27),Tableau_salariés[Jour],DAY('Calendrier annuel'!N27))=0,"",COUNTIFS(Tableau_salariés[Mois],MONTH('Calendrier annuel'!N27),Tableau_salariés[Jour],DAY('Calendrier annuel'!N27)))</f>
        <v>3</v>
      </c>
      <c r="T27" s="4"/>
      <c r="U27" s="35">
        <f t="shared" ca="1" si="14"/>
        <v>46105</v>
      </c>
      <c r="V27" s="33">
        <f t="shared" ca="1" si="2"/>
        <v>46105</v>
      </c>
      <c r="W27" s="4" t="str">
        <f t="array" aca="1" ref="W27" ca="1">IFERROR(INDEX(T_vacances[#Data],MATCH(1,('Calendrier annuel'!U27&gt;=T_vacances[Date début])*(T_vacances[Date fin]&gt;='Calendrier annuel'!U27)*(T_vacances[Zone]="A"),0),4),"")</f>
        <v/>
      </c>
      <c r="X27" s="4" t="str">
        <f t="array" aca="1" ref="X27" ca="1">IFERROR(INDEX(T_vacances[#Data],MATCH(1,('Calendrier annuel'!U27&gt;=T_vacances[Date début])*(T_vacances[Date fin]&gt;='Calendrier annuel'!U27)*(T_vacances[Zone]="B"),0),4),"")</f>
        <v/>
      </c>
      <c r="Y27" s="4" t="str">
        <f t="array" aca="1" ref="Y27" ca="1">IFERROR(INDEX(T_vacances[#Data],MATCH(1,('Calendrier annuel'!U27&gt;=T_vacances[Date début])*(T_vacances[Date fin]&gt;='Calendrier annuel'!U27)*(T_vacances[Zone]="C"),0),4),"")</f>
        <v/>
      </c>
      <c r="Z27" s="3">
        <f ca="1">IF(COUNTIFS(Tableau_salariés[Mois],MONTH('Calendrier annuel'!U27),Tableau_salariés[Jour],DAY('Calendrier annuel'!U27))=0,"",COUNTIFS(Tableau_salariés[Mois],MONTH('Calendrier annuel'!U27),Tableau_salariés[Jour],DAY('Calendrier annuel'!U27)))</f>
        <v>3</v>
      </c>
      <c r="AA27" s="4"/>
      <c r="AB27" s="35">
        <f t="shared" ca="1" si="15"/>
        <v>46136</v>
      </c>
      <c r="AC27" s="33">
        <f t="shared" ca="1" si="3"/>
        <v>46136</v>
      </c>
      <c r="AD27" s="4" t="str">
        <f t="array" aca="1" ref="AD27" ca="1">IFERROR(INDEX(T_vacances[#Data],MATCH(1,('Calendrier annuel'!AB27&gt;=T_vacances[Date début])*(T_vacances[Date fin]&gt;='Calendrier annuel'!AB27)*(T_vacances[Zone]="A"),0),4),"")</f>
        <v/>
      </c>
      <c r="AE27" s="4" t="str">
        <f t="array" aca="1" ref="AE27" ca="1">IFERROR(INDEX(T_vacances[#Data],MATCH(1,('Calendrier annuel'!AB27&gt;=T_vacances[Date début])*(T_vacances[Date fin]&gt;='Calendrier annuel'!AB27)*(T_vacances[Zone]="B"),0),4),"")</f>
        <v>B</v>
      </c>
      <c r="AF27" s="4" t="str">
        <f t="array" aca="1" ref="AF27" ca="1">IFERROR(INDEX(T_vacances[#Data],MATCH(1,('Calendrier annuel'!AB27&gt;=T_vacances[Date début])*(T_vacances[Date fin]&gt;='Calendrier annuel'!AB27)*(T_vacances[Zone]="C"),0),4),"")</f>
        <v>C</v>
      </c>
      <c r="AG27" s="3">
        <f ca="1">IF(COUNTIFS(Tableau_salariés[Mois],MONTH('Calendrier annuel'!AB27),Tableau_salariés[Jour],DAY('Calendrier annuel'!AB27))=0,"",COUNTIFS(Tableau_salariés[Mois],MONTH('Calendrier annuel'!AB27),Tableau_salariés[Jour],DAY('Calendrier annuel'!AB27)))</f>
        <v>1</v>
      </c>
      <c r="AH27" s="4"/>
      <c r="AI27" s="35">
        <f t="shared" ca="1" si="24"/>
        <v>46166</v>
      </c>
      <c r="AJ27" s="33">
        <f t="shared" ca="1" si="4"/>
        <v>46166</v>
      </c>
      <c r="AK27" s="4" t="str">
        <f t="array" aca="1" ref="AK27" ca="1">IFERROR(INDEX(T_vacances[#Data],MATCH(1,('Calendrier annuel'!AI27&gt;=T_vacances[Date début])*(T_vacances[Date fin]&gt;='Calendrier annuel'!AI27)*(T_vacances[Zone]="A"),0),4),"")</f>
        <v/>
      </c>
      <c r="AL27" s="4" t="str">
        <f t="array" aca="1" ref="AL27" ca="1">IFERROR(INDEX(T_vacances[#Data],MATCH(1,('Calendrier annuel'!AI27&gt;=T_vacances[Date début])*(T_vacances[Date fin]&gt;='Calendrier annuel'!AI27)*(T_vacances[Zone]="B"),0),4),"")</f>
        <v/>
      </c>
      <c r="AM27" s="4" t="str">
        <f t="array" aca="1" ref="AM27" ca="1">IFERROR(INDEX(T_vacances[#Data],MATCH(1,('Calendrier annuel'!AI27&gt;=T_vacances[Date début])*(T_vacances[Date fin]&gt;='Calendrier annuel'!AI27)*(T_vacances[Zone]="C"),0),4),"")</f>
        <v/>
      </c>
      <c r="AN27" s="3">
        <f ca="1">IF(COUNTIFS(Tableau_salariés[Mois],MONTH('Calendrier annuel'!AI27),Tableau_salariés[Jour],DAY('Calendrier annuel'!AI27))=0,"",COUNTIFS(Tableau_salariés[Mois],MONTH('Calendrier annuel'!AI27),Tableau_salariés[Jour],DAY('Calendrier annuel'!AI27)))</f>
        <v>1</v>
      </c>
      <c r="AO27" s="4"/>
      <c r="AP27" s="35">
        <f t="shared" ca="1" si="17"/>
        <v>46197</v>
      </c>
      <c r="AQ27" s="33">
        <f t="shared" ca="1" si="5"/>
        <v>46197</v>
      </c>
      <c r="AR27" s="4" t="str">
        <f t="array" aca="1" ref="AR27" ca="1">IFERROR(INDEX(T_vacances[#Data],MATCH(1,('Calendrier annuel'!AP27&gt;=T_vacances[Date début])*(T_vacances[Date fin]&gt;='Calendrier annuel'!AP27)*(T_vacances[Zone]="A"),0),4),"")</f>
        <v/>
      </c>
      <c r="AS27" s="4" t="str">
        <f t="array" aca="1" ref="AS27" ca="1">IFERROR(INDEX(T_vacances[#Data],MATCH(1,('Calendrier annuel'!AP27&gt;=T_vacances[Date début])*(T_vacances[Date fin]&gt;='Calendrier annuel'!AP27)*(T_vacances[Zone]="B"),0),4),"")</f>
        <v/>
      </c>
      <c r="AT27" s="4" t="str">
        <f t="array" aca="1" ref="AT27" ca="1">IFERROR(INDEX(T_vacances[#Data],MATCH(1,('Calendrier annuel'!AP27&gt;=T_vacances[Date début])*(T_vacances[Date fin]&gt;='Calendrier annuel'!AP27)*(T_vacances[Zone]="C"),0),4),"")</f>
        <v/>
      </c>
      <c r="AU27" s="3" t="str">
        <f ca="1">IF(COUNTIFS(Tableau_salariés[Mois],MONTH('Calendrier annuel'!AP27),Tableau_salariés[Jour],DAY('Calendrier annuel'!AP27))=0,"",COUNTIFS(Tableau_salariés[Mois],MONTH('Calendrier annuel'!AP27),Tableau_salariés[Jour],DAY('Calendrier annuel'!AP27)))</f>
        <v/>
      </c>
      <c r="AV27" s="4"/>
      <c r="AW27" s="35">
        <f t="shared" ca="1" si="18"/>
        <v>46227</v>
      </c>
      <c r="AX27" s="33">
        <f t="shared" ca="1" si="6"/>
        <v>46227</v>
      </c>
      <c r="AY27" s="4" t="str">
        <f t="array" aca="1" ref="AY27" ca="1">IFERROR(INDEX(T_vacances[#Data],MATCH(1,('Calendrier annuel'!AW27&gt;=T_vacances[Date début])*(T_vacances[Date fin]&gt;='Calendrier annuel'!AW27)*(T_vacances[Zone]="A"),0),4),"")</f>
        <v>A</v>
      </c>
      <c r="AZ27" s="4" t="str">
        <f t="array" aca="1" ref="AZ27" ca="1">IFERROR(INDEX(T_vacances[#Data],MATCH(1,('Calendrier annuel'!AW27&gt;=T_vacances[Date début])*(T_vacances[Date fin]&gt;='Calendrier annuel'!AW27)*(T_vacances[Zone]="B"),0),4),"")</f>
        <v>B</v>
      </c>
      <c r="BA27" s="4" t="str">
        <f t="array" aca="1" ref="BA27" ca="1">IFERROR(INDEX(T_vacances[#Data],MATCH(1,('Calendrier annuel'!AW27&gt;=T_vacances[Date début])*(T_vacances[Date fin]&gt;='Calendrier annuel'!AW27)*(T_vacances[Zone]="C"),0),4),"")</f>
        <v>C</v>
      </c>
      <c r="BB27" s="34" t="str">
        <f ca="1">IF(COUNTIFS(Tableau_salariés[Mois],MONTH('Calendrier annuel'!AW27),Tableau_salariés[Jour],DAY('Calendrier annuel'!AW27))=0,"",COUNTIFS(Tableau_salariés[Mois],MONTH('Calendrier annuel'!AW27),Tableau_salariés[Jour],DAY('Calendrier annuel'!AW27)))</f>
        <v/>
      </c>
      <c r="BC27" s="4"/>
      <c r="BD27" s="35">
        <f t="shared" ca="1" si="19"/>
        <v>46258</v>
      </c>
      <c r="BE27" s="33">
        <f t="shared" ca="1" si="7"/>
        <v>46258</v>
      </c>
      <c r="BF27" s="4" t="str">
        <f t="array" aca="1" ref="BF27" ca="1">IFERROR(INDEX(T_vacances[#Data],MATCH(1,('Calendrier annuel'!BD27&gt;=T_vacances[Date début])*(T_vacances[Date fin]&gt;='Calendrier annuel'!BD27)*(T_vacances[Zone]="A"),0),4),"")</f>
        <v>A</v>
      </c>
      <c r="BG27" s="4" t="str">
        <f t="array" aca="1" ref="BG27" ca="1">IFERROR(INDEX(T_vacances[#Data],MATCH(1,('Calendrier annuel'!BD27&gt;=T_vacances[Date début])*(T_vacances[Date fin]&gt;='Calendrier annuel'!BD27)*(T_vacances[Zone]="B"),0),4),"")</f>
        <v>B</v>
      </c>
      <c r="BH27" s="4" t="str">
        <f t="array" aca="1" ref="BH27" ca="1">IFERROR(INDEX(T_vacances[#Data],MATCH(1,('Calendrier annuel'!BD27&gt;=T_vacances[Date début])*(T_vacances[Date fin]&gt;='Calendrier annuel'!BD27)*(T_vacances[Zone]="C"),0),4),"")</f>
        <v>C</v>
      </c>
      <c r="BI27" s="3" t="str">
        <f ca="1">IF(COUNTIFS(Tableau_salariés[Mois],MONTH('Calendrier annuel'!BD27),Tableau_salariés[Jour],DAY('Calendrier annuel'!BD27))=0,"",COUNTIFS(Tableau_salariés[Mois],MONTH('Calendrier annuel'!BD27),Tableau_salariés[Jour],DAY('Calendrier annuel'!BD27)))</f>
        <v/>
      </c>
      <c r="BJ27" s="4"/>
      <c r="BK27" s="35">
        <f t="shared" ca="1" si="20"/>
        <v>46289</v>
      </c>
      <c r="BL27" s="33">
        <f t="shared" ca="1" si="8"/>
        <v>46289</v>
      </c>
      <c r="BM27" s="4" t="str">
        <f t="array" aca="1" ref="BM27" ca="1">IFERROR(INDEX(T_vacances[#Data],MATCH(1,('Calendrier annuel'!BK27&gt;=T_vacances[Date début])*(T_vacances[Date fin]&gt;='Calendrier annuel'!BK27)*(T_vacances[Zone]="A"),0),4),"")</f>
        <v/>
      </c>
      <c r="BN27" s="4" t="str">
        <f t="array" aca="1" ref="BN27" ca="1">IFERROR(INDEX(T_vacances[#Data],MATCH(1,('Calendrier annuel'!BK27&gt;=T_vacances[Date début])*(T_vacances[Date fin]&gt;='Calendrier annuel'!BK27)*(T_vacances[Zone]="B"),0),4),"")</f>
        <v/>
      </c>
      <c r="BO27" s="4" t="str">
        <f t="array" aca="1" ref="BO27" ca="1">IFERROR(INDEX(T_vacances[#Data],MATCH(1,('Calendrier annuel'!BK27&gt;=T_vacances[Date début])*(T_vacances[Date fin]&gt;='Calendrier annuel'!BK27)*(T_vacances[Zone]="C"),0),4),"")</f>
        <v/>
      </c>
      <c r="BP27" s="3" t="str">
        <f ca="1">IF(COUNTIFS(Tableau_salariés[Mois],MONTH('Calendrier annuel'!BK27),Tableau_salariés[Jour],DAY('Calendrier annuel'!BK27))=0,"",COUNTIFS(Tableau_salariés[Mois],MONTH('Calendrier annuel'!BK27),Tableau_salariés[Jour],DAY('Calendrier annuel'!BK27)))</f>
        <v/>
      </c>
      <c r="BQ27" s="4"/>
      <c r="BR27" s="35">
        <f t="shared" ca="1" si="21"/>
        <v>46319</v>
      </c>
      <c r="BS27" s="33">
        <f t="shared" ca="1" si="9"/>
        <v>46319</v>
      </c>
      <c r="BT27" s="4" t="str">
        <f t="array" aca="1" ref="BT27" ca="1">IFERROR(INDEX(T_vacances[#Data],MATCH(1,('Calendrier annuel'!BR27&gt;=T_vacances[Date début])*(T_vacances[Date fin]&gt;='Calendrier annuel'!BR27)*(T_vacances[Zone]="A"),0),4),"")</f>
        <v>A</v>
      </c>
      <c r="BU27" s="4" t="str">
        <f t="array" aca="1" ref="BU27" ca="1">IFERROR(INDEX(T_vacances[#Data],MATCH(1,('Calendrier annuel'!BR27&gt;=T_vacances[Date début])*(T_vacances[Date fin]&gt;='Calendrier annuel'!BR27)*(T_vacances[Zone]="B"),0),4),"")</f>
        <v>B</v>
      </c>
      <c r="BV27" s="4" t="str">
        <f t="array" aca="1" ref="BV27" ca="1">IFERROR(INDEX(T_vacances[#Data],MATCH(1,('Calendrier annuel'!BR27&gt;=T_vacances[Date début])*(T_vacances[Date fin]&gt;='Calendrier annuel'!BR27)*(T_vacances[Zone]="C"),0),4),"")</f>
        <v>C</v>
      </c>
      <c r="BW27" s="3" t="str">
        <f ca="1">IF(COUNTIFS(Tableau_salariés[Mois],MONTH('Calendrier annuel'!BR27),Tableau_salariés[Jour],DAY('Calendrier annuel'!BR27))=0,"",COUNTIFS(Tableau_salariés[Mois],MONTH('Calendrier annuel'!BR27),Tableau_salariés[Jour],DAY('Calendrier annuel'!BR27)))</f>
        <v/>
      </c>
      <c r="BX27" s="4"/>
      <c r="BY27" s="35">
        <f t="shared" ca="1" si="22"/>
        <v>46350</v>
      </c>
      <c r="BZ27" s="33">
        <f t="shared" ca="1" si="10"/>
        <v>46350</v>
      </c>
      <c r="CA27" s="4" t="str">
        <f t="array" aca="1" ref="CA27" ca="1">IFERROR(INDEX(T_vacances[#Data],MATCH(1,('Calendrier annuel'!BY27&gt;=T_vacances[Date début])*(T_vacances[Date fin]&gt;='Calendrier annuel'!BY27)*(T_vacances[Zone]="A"),0),4),"")</f>
        <v/>
      </c>
      <c r="CB27" s="4" t="str">
        <f t="array" aca="1" ref="CB27" ca="1">IFERROR(INDEX(T_vacances[#Data],MATCH(1,('Calendrier annuel'!BY27&gt;=T_vacances[Date début])*(T_vacances[Date fin]&gt;='Calendrier annuel'!BY27)*(T_vacances[Zone]="B"),0),4),"")</f>
        <v/>
      </c>
      <c r="CC27" s="4" t="str">
        <f t="array" aca="1" ref="CC27" ca="1">IFERROR(INDEX(T_vacances[#Data],MATCH(1,('Calendrier annuel'!BY27&gt;=T_vacances[Date début])*(T_vacances[Date fin]&gt;='Calendrier annuel'!BY27)*(T_vacances[Zone]="C"),0),4),"")</f>
        <v/>
      </c>
      <c r="CD27" s="3" t="str">
        <f ca="1">IF(COUNTIFS(Tableau_salariés[Mois],MONTH('Calendrier annuel'!BY27),Tableau_salariés[Jour],DAY('Calendrier annuel'!BY27))=0,"",COUNTIFS(Tableau_salariés[Mois],MONTH('Calendrier annuel'!BY27),Tableau_salariés[Jour],DAY('Calendrier annuel'!BY27)))</f>
        <v/>
      </c>
      <c r="CE27" s="4"/>
      <c r="CF27" s="35">
        <f t="shared" ca="1" si="23"/>
        <v>46380</v>
      </c>
      <c r="CG27" s="33">
        <f t="shared" ca="1" si="11"/>
        <v>46380</v>
      </c>
      <c r="CH27" s="4" t="str">
        <f t="array" aca="1" ref="CH27" ca="1">IFERROR(INDEX(T_vacances[#Data],MATCH(1,('Calendrier annuel'!CF27&gt;=T_vacances[Date début])*(T_vacances[Date fin]&gt;='Calendrier annuel'!CF27)*(T_vacances[Zone]="A"),0),4),"")</f>
        <v>A</v>
      </c>
      <c r="CI27" s="4" t="str">
        <f t="array" aca="1" ref="CI27" ca="1">IFERROR(INDEX(T_vacances[#Data],MATCH(1,('Calendrier annuel'!CF27&gt;=T_vacances[Date début])*(T_vacances[Date fin]&gt;='Calendrier annuel'!CF27)*(T_vacances[Zone]="B"),0),4),"")</f>
        <v>B</v>
      </c>
      <c r="CJ27" s="4" t="str">
        <f t="array" aca="1" ref="CJ27" ca="1">IFERROR(INDEX(T_vacances[#Data],MATCH(1,('Calendrier annuel'!CF27&gt;=T_vacances[Date début])*(T_vacances[Date fin]&gt;='Calendrier annuel'!CF27)*(T_vacances[Zone]="C"),0),4),"")</f>
        <v>C</v>
      </c>
      <c r="CK27" s="3">
        <f ca="1">IF(COUNTIFS(Tableau_salariés[Mois],MONTH('Calendrier annuel'!CF27),Tableau_salariés[Jour],DAY('Calendrier annuel'!CF27))=0,"",COUNTIFS(Tableau_salariés[Mois],MONTH('Calendrier annuel'!CF27),Tableau_salariés[Jour],DAY('Calendrier annuel'!CF27)))</f>
        <v>2</v>
      </c>
    </row>
    <row r="28" spans="2:89">
      <c r="D28" s="2"/>
      <c r="E28" s="9"/>
      <c r="G28" s="35">
        <f t="shared" ca="1" si="12"/>
        <v>46047</v>
      </c>
      <c r="H28" s="33">
        <f t="shared" ca="1" si="0"/>
        <v>46047</v>
      </c>
      <c r="I28" s="4" t="str">
        <f t="array" aca="1" ref="I28" ca="1">IFERROR(INDEX(T_vacances[#Data],MATCH(1,('Calendrier annuel'!G28&gt;=T_vacances[Date début])*(T_vacances[Date fin]&gt;='Calendrier annuel'!G28)*(T_vacances[Zone]="A"),0),4),"")</f>
        <v/>
      </c>
      <c r="J28" s="4" t="str">
        <f t="array" aca="1" ref="J28" ca="1">IFERROR(INDEX(T_vacances[#Data],MATCH(1,('Calendrier annuel'!G28&gt;=T_vacances[Date début])*(T_vacances[Date fin]&gt;='Calendrier annuel'!G28)*(T_vacances[Zone]="B"),0),4),"")</f>
        <v/>
      </c>
      <c r="K28" s="4" t="str">
        <f t="array" aca="1" ref="K28" ca="1">IFERROR(INDEX(T_vacances[#Data],MATCH(1,('Calendrier annuel'!G28&gt;=T_vacances[Date début])*(T_vacances[Date fin]&gt;='Calendrier annuel'!G28)*(T_vacances[Zone]="C"),0),4),"")</f>
        <v/>
      </c>
      <c r="L28" s="3">
        <f ca="1">IF(COUNTIFS(Tableau_salariés[Mois],MONTH('Calendrier annuel'!G28),Tableau_salariés[Jour],DAY('Calendrier annuel'!G28))=0,"",COUNTIFS(Tableau_salariés[Mois],MONTH('Calendrier annuel'!G28),Tableau_salariés[Jour],DAY('Calendrier annuel'!G28)))</f>
        <v>1</v>
      </c>
      <c r="M28" s="4"/>
      <c r="N28" s="35">
        <f t="shared" ca="1" si="13"/>
        <v>46078</v>
      </c>
      <c r="O28" s="33">
        <f t="shared" ca="1" si="1"/>
        <v>46078</v>
      </c>
      <c r="P28" s="4" t="str">
        <f t="array" aca="1" ref="P28" ca="1">IFERROR(INDEX(T_vacances[#Data],MATCH(1,('Calendrier annuel'!N28&gt;=T_vacances[Date début])*(T_vacances[Date fin]&gt;='Calendrier annuel'!N28)*(T_vacances[Zone]="A"),0),4),"")</f>
        <v/>
      </c>
      <c r="Q28" s="4" t="str">
        <f t="array" aca="1" ref="Q28" ca="1">IFERROR(INDEX(T_vacances[#Data],MATCH(1,('Calendrier annuel'!N28&gt;=T_vacances[Date début])*(T_vacances[Date fin]&gt;='Calendrier annuel'!N28)*(T_vacances[Zone]="B"),0),4),"")</f>
        <v>B</v>
      </c>
      <c r="R28" s="4" t="str">
        <f t="array" aca="1" ref="R28" ca="1">IFERROR(INDEX(T_vacances[#Data],MATCH(1,('Calendrier annuel'!N28&gt;=T_vacances[Date début])*(T_vacances[Date fin]&gt;='Calendrier annuel'!N28)*(T_vacances[Zone]="C"),0),4),"")</f>
        <v>C</v>
      </c>
      <c r="S28" s="3" t="str">
        <f ca="1">IF(COUNTIFS(Tableau_salariés[Mois],MONTH('Calendrier annuel'!N28),Tableau_salariés[Jour],DAY('Calendrier annuel'!N28))=0,"",COUNTIFS(Tableau_salariés[Mois],MONTH('Calendrier annuel'!N28),Tableau_salariés[Jour],DAY('Calendrier annuel'!N28)))</f>
        <v/>
      </c>
      <c r="T28" s="4"/>
      <c r="U28" s="35">
        <f t="shared" ca="1" si="14"/>
        <v>46106</v>
      </c>
      <c r="V28" s="33">
        <f t="shared" ca="1" si="2"/>
        <v>46106</v>
      </c>
      <c r="W28" s="4" t="str">
        <f t="array" aca="1" ref="W28" ca="1">IFERROR(INDEX(T_vacances[#Data],MATCH(1,('Calendrier annuel'!U28&gt;=T_vacances[Date début])*(T_vacances[Date fin]&gt;='Calendrier annuel'!U28)*(T_vacances[Zone]="A"),0),4),"")</f>
        <v/>
      </c>
      <c r="X28" s="4" t="str">
        <f t="array" aca="1" ref="X28" ca="1">IFERROR(INDEX(T_vacances[#Data],MATCH(1,('Calendrier annuel'!U28&gt;=T_vacances[Date début])*(T_vacances[Date fin]&gt;='Calendrier annuel'!U28)*(T_vacances[Zone]="B"),0),4),"")</f>
        <v/>
      </c>
      <c r="Y28" s="4" t="str">
        <f t="array" aca="1" ref="Y28" ca="1">IFERROR(INDEX(T_vacances[#Data],MATCH(1,('Calendrier annuel'!U28&gt;=T_vacances[Date début])*(T_vacances[Date fin]&gt;='Calendrier annuel'!U28)*(T_vacances[Zone]="C"),0),4),"")</f>
        <v/>
      </c>
      <c r="Z28" s="3">
        <f ca="1">IF(COUNTIFS(Tableau_salariés[Mois],MONTH('Calendrier annuel'!U28),Tableau_salariés[Jour],DAY('Calendrier annuel'!U28))=0,"",COUNTIFS(Tableau_salariés[Mois],MONTH('Calendrier annuel'!U28),Tableau_salariés[Jour],DAY('Calendrier annuel'!U28)))</f>
        <v>1</v>
      </c>
      <c r="AA28" s="4"/>
      <c r="AB28" s="35">
        <f t="shared" ca="1" si="15"/>
        <v>46137</v>
      </c>
      <c r="AC28" s="33">
        <f t="shared" ca="1" si="3"/>
        <v>46137</v>
      </c>
      <c r="AD28" s="4" t="str">
        <f t="array" aca="1" ref="AD28" ca="1">IFERROR(INDEX(T_vacances[#Data],MATCH(1,('Calendrier annuel'!AB28&gt;=T_vacances[Date début])*(T_vacances[Date fin]&gt;='Calendrier annuel'!AB28)*(T_vacances[Zone]="A"),0),4),"")</f>
        <v/>
      </c>
      <c r="AE28" s="4" t="str">
        <f t="array" aca="1" ref="AE28" ca="1">IFERROR(INDEX(T_vacances[#Data],MATCH(1,('Calendrier annuel'!AB28&gt;=T_vacances[Date début])*(T_vacances[Date fin]&gt;='Calendrier annuel'!AB28)*(T_vacances[Zone]="B"),0),4),"")</f>
        <v>B</v>
      </c>
      <c r="AF28" s="4" t="str">
        <f t="array" aca="1" ref="AF28" ca="1">IFERROR(INDEX(T_vacances[#Data],MATCH(1,('Calendrier annuel'!AB28&gt;=T_vacances[Date début])*(T_vacances[Date fin]&gt;='Calendrier annuel'!AB28)*(T_vacances[Zone]="C"),0),4),"")</f>
        <v>C</v>
      </c>
      <c r="AG28" s="3">
        <f ca="1">IF(COUNTIFS(Tableau_salariés[Mois],MONTH('Calendrier annuel'!AB28),Tableau_salariés[Jour],DAY('Calendrier annuel'!AB28))=0,"",COUNTIFS(Tableau_salariés[Mois],MONTH('Calendrier annuel'!AB28),Tableau_salariés[Jour],DAY('Calendrier annuel'!AB28)))</f>
        <v>1</v>
      </c>
      <c r="AH28" s="4"/>
      <c r="AI28" s="35">
        <f t="shared" ca="1" si="24"/>
        <v>46167</v>
      </c>
      <c r="AJ28" s="33">
        <f t="shared" ca="1" si="4"/>
        <v>46167</v>
      </c>
      <c r="AK28" s="4" t="str">
        <f t="array" aca="1" ref="AK28" ca="1">IFERROR(INDEX(T_vacances[#Data],MATCH(1,('Calendrier annuel'!AI28&gt;=T_vacances[Date début])*(T_vacances[Date fin]&gt;='Calendrier annuel'!AI28)*(T_vacances[Zone]="A"),0),4),"")</f>
        <v/>
      </c>
      <c r="AL28" s="4" t="str">
        <f t="array" aca="1" ref="AL28" ca="1">IFERROR(INDEX(T_vacances[#Data],MATCH(1,('Calendrier annuel'!AI28&gt;=T_vacances[Date début])*(T_vacances[Date fin]&gt;='Calendrier annuel'!AI28)*(T_vacances[Zone]="B"),0),4),"")</f>
        <v/>
      </c>
      <c r="AM28" s="4" t="str">
        <f t="array" aca="1" ref="AM28" ca="1">IFERROR(INDEX(T_vacances[#Data],MATCH(1,('Calendrier annuel'!AI28&gt;=T_vacances[Date début])*(T_vacances[Date fin]&gt;='Calendrier annuel'!AI28)*(T_vacances[Zone]="C"),0),4),"")</f>
        <v/>
      </c>
      <c r="AN28" s="3" t="str">
        <f ca="1">IF(COUNTIFS(Tableau_salariés[Mois],MONTH('Calendrier annuel'!AI28),Tableau_salariés[Jour],DAY('Calendrier annuel'!AI28))=0,"",COUNTIFS(Tableau_salariés[Mois],MONTH('Calendrier annuel'!AI28),Tableau_salariés[Jour],DAY('Calendrier annuel'!AI28)))</f>
        <v/>
      </c>
      <c r="AO28" s="4"/>
      <c r="AP28" s="35">
        <f t="shared" ca="1" si="17"/>
        <v>46198</v>
      </c>
      <c r="AQ28" s="33">
        <f t="shared" ca="1" si="5"/>
        <v>46198</v>
      </c>
      <c r="AR28" s="4" t="str">
        <f t="array" aca="1" ref="AR28" ca="1">IFERROR(INDEX(T_vacances[#Data],MATCH(1,('Calendrier annuel'!AP28&gt;=T_vacances[Date début])*(T_vacances[Date fin]&gt;='Calendrier annuel'!AP28)*(T_vacances[Zone]="A"),0),4),"")</f>
        <v/>
      </c>
      <c r="AS28" s="4" t="str">
        <f t="array" aca="1" ref="AS28" ca="1">IFERROR(INDEX(T_vacances[#Data],MATCH(1,('Calendrier annuel'!AP28&gt;=T_vacances[Date début])*(T_vacances[Date fin]&gt;='Calendrier annuel'!AP28)*(T_vacances[Zone]="B"),0),4),"")</f>
        <v/>
      </c>
      <c r="AT28" s="4" t="str">
        <f t="array" aca="1" ref="AT28" ca="1">IFERROR(INDEX(T_vacances[#Data],MATCH(1,('Calendrier annuel'!AP28&gt;=T_vacances[Date début])*(T_vacances[Date fin]&gt;='Calendrier annuel'!AP28)*(T_vacances[Zone]="C"),0),4),"")</f>
        <v/>
      </c>
      <c r="AU28" s="3">
        <f ca="1">IF(COUNTIFS(Tableau_salariés[Mois],MONTH('Calendrier annuel'!AP28),Tableau_salariés[Jour],DAY('Calendrier annuel'!AP28))=0,"",COUNTIFS(Tableau_salariés[Mois],MONTH('Calendrier annuel'!AP28),Tableau_salariés[Jour],DAY('Calendrier annuel'!AP28)))</f>
        <v>1</v>
      </c>
      <c r="AV28" s="4"/>
      <c r="AW28" s="35">
        <f t="shared" ca="1" si="18"/>
        <v>46228</v>
      </c>
      <c r="AX28" s="33">
        <f t="shared" ca="1" si="6"/>
        <v>46228</v>
      </c>
      <c r="AY28" s="4" t="str">
        <f t="array" aca="1" ref="AY28" ca="1">IFERROR(INDEX(T_vacances[#Data],MATCH(1,('Calendrier annuel'!AW28&gt;=T_vacances[Date début])*(T_vacances[Date fin]&gt;='Calendrier annuel'!AW28)*(T_vacances[Zone]="A"),0),4),"")</f>
        <v>A</v>
      </c>
      <c r="AZ28" s="4" t="str">
        <f t="array" aca="1" ref="AZ28" ca="1">IFERROR(INDEX(T_vacances[#Data],MATCH(1,('Calendrier annuel'!AW28&gt;=T_vacances[Date début])*(T_vacances[Date fin]&gt;='Calendrier annuel'!AW28)*(T_vacances[Zone]="B"),0),4),"")</f>
        <v>B</v>
      </c>
      <c r="BA28" s="4" t="str">
        <f t="array" aca="1" ref="BA28" ca="1">IFERROR(INDEX(T_vacances[#Data],MATCH(1,('Calendrier annuel'!AW28&gt;=T_vacances[Date début])*(T_vacances[Date fin]&gt;='Calendrier annuel'!AW28)*(T_vacances[Zone]="C"),0),4),"")</f>
        <v>C</v>
      </c>
      <c r="BB28" s="34">
        <f ca="1">IF(COUNTIFS(Tableau_salariés[Mois],MONTH('Calendrier annuel'!AW28),Tableau_salariés[Jour],DAY('Calendrier annuel'!AW28))=0,"",COUNTIFS(Tableau_salariés[Mois],MONTH('Calendrier annuel'!AW28),Tableau_salariés[Jour],DAY('Calendrier annuel'!AW28)))</f>
        <v>1</v>
      </c>
      <c r="BC28" s="4"/>
      <c r="BD28" s="35">
        <f t="shared" ca="1" si="19"/>
        <v>46259</v>
      </c>
      <c r="BE28" s="33">
        <f t="shared" ca="1" si="7"/>
        <v>46259</v>
      </c>
      <c r="BF28" s="4" t="str">
        <f t="array" aca="1" ref="BF28" ca="1">IFERROR(INDEX(T_vacances[#Data],MATCH(1,('Calendrier annuel'!BD28&gt;=T_vacances[Date début])*(T_vacances[Date fin]&gt;='Calendrier annuel'!BD28)*(T_vacances[Zone]="A"),0),4),"")</f>
        <v>A</v>
      </c>
      <c r="BG28" s="4" t="str">
        <f t="array" aca="1" ref="BG28" ca="1">IFERROR(INDEX(T_vacances[#Data],MATCH(1,('Calendrier annuel'!BD28&gt;=T_vacances[Date début])*(T_vacances[Date fin]&gt;='Calendrier annuel'!BD28)*(T_vacances[Zone]="B"),0),4),"")</f>
        <v>B</v>
      </c>
      <c r="BH28" s="4" t="str">
        <f t="array" aca="1" ref="BH28" ca="1">IFERROR(INDEX(T_vacances[#Data],MATCH(1,('Calendrier annuel'!BD28&gt;=T_vacances[Date début])*(T_vacances[Date fin]&gt;='Calendrier annuel'!BD28)*(T_vacances[Zone]="C"),0),4),"")</f>
        <v>C</v>
      </c>
      <c r="BI28" s="3">
        <f ca="1">IF(COUNTIFS(Tableau_salariés[Mois],MONTH('Calendrier annuel'!BD28),Tableau_salariés[Jour],DAY('Calendrier annuel'!BD28))=0,"",COUNTIFS(Tableau_salariés[Mois],MONTH('Calendrier annuel'!BD28),Tableau_salariés[Jour],DAY('Calendrier annuel'!BD28)))</f>
        <v>1</v>
      </c>
      <c r="BJ28" s="4"/>
      <c r="BK28" s="35">
        <f t="shared" ca="1" si="20"/>
        <v>46290</v>
      </c>
      <c r="BL28" s="33">
        <f t="shared" ca="1" si="8"/>
        <v>46290</v>
      </c>
      <c r="BM28" s="4" t="str">
        <f t="array" aca="1" ref="BM28" ca="1">IFERROR(INDEX(T_vacances[#Data],MATCH(1,('Calendrier annuel'!BK28&gt;=T_vacances[Date début])*(T_vacances[Date fin]&gt;='Calendrier annuel'!BK28)*(T_vacances[Zone]="A"),0),4),"")</f>
        <v/>
      </c>
      <c r="BN28" s="4" t="str">
        <f t="array" aca="1" ref="BN28" ca="1">IFERROR(INDEX(T_vacances[#Data],MATCH(1,('Calendrier annuel'!BK28&gt;=T_vacances[Date début])*(T_vacances[Date fin]&gt;='Calendrier annuel'!BK28)*(T_vacances[Zone]="B"),0),4),"")</f>
        <v/>
      </c>
      <c r="BO28" s="4" t="str">
        <f t="array" aca="1" ref="BO28" ca="1">IFERROR(INDEX(T_vacances[#Data],MATCH(1,('Calendrier annuel'!BK28&gt;=T_vacances[Date début])*(T_vacances[Date fin]&gt;='Calendrier annuel'!BK28)*(T_vacances[Zone]="C"),0),4),"")</f>
        <v/>
      </c>
      <c r="BP28" s="3" t="str">
        <f ca="1">IF(COUNTIFS(Tableau_salariés[Mois],MONTH('Calendrier annuel'!BK28),Tableau_salariés[Jour],DAY('Calendrier annuel'!BK28))=0,"",COUNTIFS(Tableau_salariés[Mois],MONTH('Calendrier annuel'!BK28),Tableau_salariés[Jour],DAY('Calendrier annuel'!BK28)))</f>
        <v/>
      </c>
      <c r="BQ28" s="4"/>
      <c r="BR28" s="35">
        <f t="shared" ca="1" si="21"/>
        <v>46320</v>
      </c>
      <c r="BS28" s="33">
        <f t="shared" ca="1" si="9"/>
        <v>46320</v>
      </c>
      <c r="BT28" s="4" t="str">
        <f t="array" aca="1" ref="BT28" ca="1">IFERROR(INDEX(T_vacances[#Data],MATCH(1,('Calendrier annuel'!BR28&gt;=T_vacances[Date début])*(T_vacances[Date fin]&gt;='Calendrier annuel'!BR28)*(T_vacances[Zone]="A"),0),4),"")</f>
        <v>A</v>
      </c>
      <c r="BU28" s="4" t="str">
        <f t="array" aca="1" ref="BU28" ca="1">IFERROR(INDEX(T_vacances[#Data],MATCH(1,('Calendrier annuel'!BR28&gt;=T_vacances[Date début])*(T_vacances[Date fin]&gt;='Calendrier annuel'!BR28)*(T_vacances[Zone]="B"),0),4),"")</f>
        <v>B</v>
      </c>
      <c r="BV28" s="4" t="str">
        <f t="array" aca="1" ref="BV28" ca="1">IFERROR(INDEX(T_vacances[#Data],MATCH(1,('Calendrier annuel'!BR28&gt;=T_vacances[Date début])*(T_vacances[Date fin]&gt;='Calendrier annuel'!BR28)*(T_vacances[Zone]="C"),0),4),"")</f>
        <v>C</v>
      </c>
      <c r="BW28" s="3">
        <f ca="1">IF(COUNTIFS(Tableau_salariés[Mois],MONTH('Calendrier annuel'!BR28),Tableau_salariés[Jour],DAY('Calendrier annuel'!BR28))=0,"",COUNTIFS(Tableau_salariés[Mois],MONTH('Calendrier annuel'!BR28),Tableau_salariés[Jour],DAY('Calendrier annuel'!BR28)))</f>
        <v>1</v>
      </c>
      <c r="BX28" s="4"/>
      <c r="BY28" s="35">
        <f t="shared" ca="1" si="22"/>
        <v>46351</v>
      </c>
      <c r="BZ28" s="33">
        <f t="shared" ca="1" si="10"/>
        <v>46351</v>
      </c>
      <c r="CA28" s="4" t="str">
        <f t="array" aca="1" ref="CA28" ca="1">IFERROR(INDEX(T_vacances[#Data],MATCH(1,('Calendrier annuel'!BY28&gt;=T_vacances[Date début])*(T_vacances[Date fin]&gt;='Calendrier annuel'!BY28)*(T_vacances[Zone]="A"),0),4),"")</f>
        <v/>
      </c>
      <c r="CB28" s="4" t="str">
        <f t="array" aca="1" ref="CB28" ca="1">IFERROR(INDEX(T_vacances[#Data],MATCH(1,('Calendrier annuel'!BY28&gt;=T_vacances[Date début])*(T_vacances[Date fin]&gt;='Calendrier annuel'!BY28)*(T_vacances[Zone]="B"),0),4),"")</f>
        <v/>
      </c>
      <c r="CC28" s="4" t="str">
        <f t="array" aca="1" ref="CC28" ca="1">IFERROR(INDEX(T_vacances[#Data],MATCH(1,('Calendrier annuel'!BY28&gt;=T_vacances[Date début])*(T_vacances[Date fin]&gt;='Calendrier annuel'!BY28)*(T_vacances[Zone]="C"),0),4),"")</f>
        <v/>
      </c>
      <c r="CD28" s="3">
        <f ca="1">IF(COUNTIFS(Tableau_salariés[Mois],MONTH('Calendrier annuel'!BY28),Tableau_salariés[Jour],DAY('Calendrier annuel'!BY28))=0,"",COUNTIFS(Tableau_salariés[Mois],MONTH('Calendrier annuel'!BY28),Tableau_salariés[Jour],DAY('Calendrier annuel'!BY28)))</f>
        <v>1</v>
      </c>
      <c r="CE28" s="4"/>
      <c r="CF28" s="35">
        <f t="shared" ca="1" si="23"/>
        <v>46381</v>
      </c>
      <c r="CG28" s="33">
        <f t="shared" ca="1" si="11"/>
        <v>46381</v>
      </c>
      <c r="CH28" s="4" t="str">
        <f t="array" aca="1" ref="CH28" ca="1">IFERROR(INDEX(T_vacances[#Data],MATCH(1,('Calendrier annuel'!CF28&gt;=T_vacances[Date début])*(T_vacances[Date fin]&gt;='Calendrier annuel'!CF28)*(T_vacances[Zone]="A"),0),4),"")</f>
        <v>A</v>
      </c>
      <c r="CI28" s="4" t="str">
        <f t="array" aca="1" ref="CI28" ca="1">IFERROR(INDEX(T_vacances[#Data],MATCH(1,('Calendrier annuel'!CF28&gt;=T_vacances[Date début])*(T_vacances[Date fin]&gt;='Calendrier annuel'!CF28)*(T_vacances[Zone]="B"),0),4),"")</f>
        <v>B</v>
      </c>
      <c r="CJ28" s="4" t="str">
        <f t="array" aca="1" ref="CJ28" ca="1">IFERROR(INDEX(T_vacances[#Data],MATCH(1,('Calendrier annuel'!CF28&gt;=T_vacances[Date début])*(T_vacances[Date fin]&gt;='Calendrier annuel'!CF28)*(T_vacances[Zone]="C"),0),4),"")</f>
        <v>C</v>
      </c>
      <c r="CK28" s="3">
        <f ca="1">IF(COUNTIFS(Tableau_salariés[Mois],MONTH('Calendrier annuel'!CF28),Tableau_salariés[Jour],DAY('Calendrier annuel'!CF28))=0,"",COUNTIFS(Tableau_salariés[Mois],MONTH('Calendrier annuel'!CF28),Tableau_salariés[Jour],DAY('Calendrier annuel'!CF28)))</f>
        <v>1</v>
      </c>
    </row>
    <row r="29" spans="2:89">
      <c r="B29" s="32"/>
      <c r="D29" s="2"/>
      <c r="E29" s="9"/>
      <c r="G29" s="35">
        <f t="shared" ca="1" si="12"/>
        <v>46048</v>
      </c>
      <c r="H29" s="33">
        <f t="shared" ca="1" si="0"/>
        <v>46048</v>
      </c>
      <c r="I29" s="4" t="str">
        <f t="array" aca="1" ref="I29" ca="1">IFERROR(INDEX(T_vacances[#Data],MATCH(1,('Calendrier annuel'!G29&gt;=T_vacances[Date début])*(T_vacances[Date fin]&gt;='Calendrier annuel'!G29)*(T_vacances[Zone]="A"),0),4),"")</f>
        <v/>
      </c>
      <c r="J29" s="4" t="str">
        <f t="array" aca="1" ref="J29" ca="1">IFERROR(INDEX(T_vacances[#Data],MATCH(1,('Calendrier annuel'!G29&gt;=T_vacances[Date début])*(T_vacances[Date fin]&gt;='Calendrier annuel'!G29)*(T_vacances[Zone]="B"),0),4),"")</f>
        <v/>
      </c>
      <c r="K29" s="4" t="str">
        <f t="array" aca="1" ref="K29" ca="1">IFERROR(INDEX(T_vacances[#Data],MATCH(1,('Calendrier annuel'!G29&gt;=T_vacances[Date début])*(T_vacances[Date fin]&gt;='Calendrier annuel'!G29)*(T_vacances[Zone]="C"),0),4),"")</f>
        <v/>
      </c>
      <c r="L29" s="3">
        <f ca="1">IF(COUNTIFS(Tableau_salariés[Mois],MONTH('Calendrier annuel'!G29),Tableau_salariés[Jour],DAY('Calendrier annuel'!G29))=0,"",COUNTIFS(Tableau_salariés[Mois],MONTH('Calendrier annuel'!G29),Tableau_salariés[Jour],DAY('Calendrier annuel'!G29)))</f>
        <v>1</v>
      </c>
      <c r="M29" s="4"/>
      <c r="N29" s="35">
        <f t="shared" ca="1" si="13"/>
        <v>46079</v>
      </c>
      <c r="O29" s="33">
        <f t="shared" ca="1" si="1"/>
        <v>46079</v>
      </c>
      <c r="P29" s="4" t="str">
        <f t="array" aca="1" ref="P29" ca="1">IFERROR(INDEX(T_vacances[#Data],MATCH(1,('Calendrier annuel'!N29&gt;=T_vacances[Date début])*(T_vacances[Date fin]&gt;='Calendrier annuel'!N29)*(T_vacances[Zone]="A"),0),4),"")</f>
        <v/>
      </c>
      <c r="Q29" s="4" t="str">
        <f t="array" aca="1" ref="Q29" ca="1">IFERROR(INDEX(T_vacances[#Data],MATCH(1,('Calendrier annuel'!N29&gt;=T_vacances[Date début])*(T_vacances[Date fin]&gt;='Calendrier annuel'!N29)*(T_vacances[Zone]="B"),0),4),"")</f>
        <v>B</v>
      </c>
      <c r="R29" s="4" t="str">
        <f t="array" aca="1" ref="R29" ca="1">IFERROR(INDEX(T_vacances[#Data],MATCH(1,('Calendrier annuel'!N29&gt;=T_vacances[Date début])*(T_vacances[Date fin]&gt;='Calendrier annuel'!N29)*(T_vacances[Zone]="C"),0),4),"")</f>
        <v>C</v>
      </c>
      <c r="S29" s="3">
        <f ca="1">IF(COUNTIFS(Tableau_salariés[Mois],MONTH('Calendrier annuel'!N29),Tableau_salariés[Jour],DAY('Calendrier annuel'!N29))=0,"",COUNTIFS(Tableau_salariés[Mois],MONTH('Calendrier annuel'!N29),Tableau_salariés[Jour],DAY('Calendrier annuel'!N29)))</f>
        <v>1</v>
      </c>
      <c r="T29" s="4"/>
      <c r="U29" s="35">
        <f t="shared" ca="1" si="14"/>
        <v>46107</v>
      </c>
      <c r="V29" s="33">
        <f t="shared" ca="1" si="2"/>
        <v>46107</v>
      </c>
      <c r="W29" s="4" t="str">
        <f t="array" aca="1" ref="W29" ca="1">IFERROR(INDEX(T_vacances[#Data],MATCH(1,('Calendrier annuel'!U29&gt;=T_vacances[Date début])*(T_vacances[Date fin]&gt;='Calendrier annuel'!U29)*(T_vacances[Zone]="A"),0),4),"")</f>
        <v/>
      </c>
      <c r="X29" s="4" t="str">
        <f t="array" aca="1" ref="X29" ca="1">IFERROR(INDEX(T_vacances[#Data],MATCH(1,('Calendrier annuel'!U29&gt;=T_vacances[Date début])*(T_vacances[Date fin]&gt;='Calendrier annuel'!U29)*(T_vacances[Zone]="B"),0),4),"")</f>
        <v/>
      </c>
      <c r="Y29" s="4" t="str">
        <f t="array" aca="1" ref="Y29" ca="1">IFERROR(INDEX(T_vacances[#Data],MATCH(1,('Calendrier annuel'!U29&gt;=T_vacances[Date début])*(T_vacances[Date fin]&gt;='Calendrier annuel'!U29)*(T_vacances[Zone]="C"),0),4),"")</f>
        <v/>
      </c>
      <c r="Z29" s="3" t="str">
        <f ca="1">IF(COUNTIFS(Tableau_salariés[Mois],MONTH('Calendrier annuel'!U29),Tableau_salariés[Jour],DAY('Calendrier annuel'!U29))=0,"",COUNTIFS(Tableau_salariés[Mois],MONTH('Calendrier annuel'!U29),Tableau_salariés[Jour],DAY('Calendrier annuel'!U29)))</f>
        <v/>
      </c>
      <c r="AA29" s="4"/>
      <c r="AB29" s="35">
        <f t="shared" ca="1" si="15"/>
        <v>46138</v>
      </c>
      <c r="AC29" s="33">
        <f t="shared" ca="1" si="3"/>
        <v>46138</v>
      </c>
      <c r="AD29" s="4" t="str">
        <f t="array" aca="1" ref="AD29" ca="1">IFERROR(INDEX(T_vacances[#Data],MATCH(1,('Calendrier annuel'!AB29&gt;=T_vacances[Date début])*(T_vacances[Date fin]&gt;='Calendrier annuel'!AB29)*(T_vacances[Zone]="A"),0),4),"")</f>
        <v/>
      </c>
      <c r="AE29" s="4" t="str">
        <f t="array" aca="1" ref="AE29" ca="1">IFERROR(INDEX(T_vacances[#Data],MATCH(1,('Calendrier annuel'!AB29&gt;=T_vacances[Date début])*(T_vacances[Date fin]&gt;='Calendrier annuel'!AB29)*(T_vacances[Zone]="B"),0),4),"")</f>
        <v>B</v>
      </c>
      <c r="AF29" s="4" t="str">
        <f t="array" aca="1" ref="AF29" ca="1">IFERROR(INDEX(T_vacances[#Data],MATCH(1,('Calendrier annuel'!AB29&gt;=T_vacances[Date début])*(T_vacances[Date fin]&gt;='Calendrier annuel'!AB29)*(T_vacances[Zone]="C"),0),4),"")</f>
        <v>C</v>
      </c>
      <c r="AG29" s="3">
        <f ca="1">IF(COUNTIFS(Tableau_salariés[Mois],MONTH('Calendrier annuel'!AB29),Tableau_salariés[Jour],DAY('Calendrier annuel'!AB29))=0,"",COUNTIFS(Tableau_salariés[Mois],MONTH('Calendrier annuel'!AB29),Tableau_salariés[Jour],DAY('Calendrier annuel'!AB29)))</f>
        <v>2</v>
      </c>
      <c r="AH29" s="4"/>
      <c r="AI29" s="35">
        <f t="shared" ca="1" si="24"/>
        <v>46168</v>
      </c>
      <c r="AJ29" s="33">
        <f t="shared" ca="1" si="4"/>
        <v>46168</v>
      </c>
      <c r="AK29" s="4" t="str">
        <f t="array" aca="1" ref="AK29" ca="1">IFERROR(INDEX(T_vacances[#Data],MATCH(1,('Calendrier annuel'!AI29&gt;=T_vacances[Date début])*(T_vacances[Date fin]&gt;='Calendrier annuel'!AI29)*(T_vacances[Zone]="A"),0),4),"")</f>
        <v/>
      </c>
      <c r="AL29" s="4" t="str">
        <f t="array" aca="1" ref="AL29" ca="1">IFERROR(INDEX(T_vacances[#Data],MATCH(1,('Calendrier annuel'!AI29&gt;=T_vacances[Date début])*(T_vacances[Date fin]&gt;='Calendrier annuel'!AI29)*(T_vacances[Zone]="B"),0),4),"")</f>
        <v/>
      </c>
      <c r="AM29" s="4" t="str">
        <f t="array" aca="1" ref="AM29" ca="1">IFERROR(INDEX(T_vacances[#Data],MATCH(1,('Calendrier annuel'!AI29&gt;=T_vacances[Date début])*(T_vacances[Date fin]&gt;='Calendrier annuel'!AI29)*(T_vacances[Zone]="C"),0),4),"")</f>
        <v/>
      </c>
      <c r="AN29" s="3">
        <f ca="1">IF(COUNTIFS(Tableau_salariés[Mois],MONTH('Calendrier annuel'!AI29),Tableau_salariés[Jour],DAY('Calendrier annuel'!AI29))=0,"",COUNTIFS(Tableau_salariés[Mois],MONTH('Calendrier annuel'!AI29),Tableau_salariés[Jour],DAY('Calendrier annuel'!AI29)))</f>
        <v>2</v>
      </c>
      <c r="AO29" s="4"/>
      <c r="AP29" s="35">
        <f ca="1">IF(EOMONTH(AP$4,0)&gt;AP28,AP28+1,"")</f>
        <v>46199</v>
      </c>
      <c r="AQ29" s="33">
        <f ca="1">AP29</f>
        <v>46199</v>
      </c>
      <c r="AR29" s="4" t="str">
        <f t="array" aca="1" ref="AR29" ca="1">IFERROR(INDEX(T_vacances[#Data],MATCH(1,('Calendrier annuel'!AP29&gt;=T_vacances[Date début])*(T_vacances[Date fin]&gt;='Calendrier annuel'!AP29)*(T_vacances[Zone]="A"),0),4),"")</f>
        <v/>
      </c>
      <c r="AS29" s="4" t="str">
        <f t="array" aca="1" ref="AS29" ca="1">IFERROR(INDEX(T_vacances[#Data],MATCH(1,('Calendrier annuel'!AP29&gt;=T_vacances[Date début])*(T_vacances[Date fin]&gt;='Calendrier annuel'!AP29)*(T_vacances[Zone]="B"),0),4),"")</f>
        <v/>
      </c>
      <c r="AT29" s="4" t="str">
        <f t="array" aca="1" ref="AT29" ca="1">IFERROR(INDEX(T_vacances[#Data],MATCH(1,('Calendrier annuel'!AP29&gt;=T_vacances[Date début])*(T_vacances[Date fin]&gt;='Calendrier annuel'!AP29)*(T_vacances[Zone]="C"),0),4),"")</f>
        <v/>
      </c>
      <c r="AU29" s="3" t="str">
        <f ca="1">IF(COUNTIFS(Tableau_salariés[Mois],MONTH('Calendrier annuel'!AP29),Tableau_salariés[Jour],DAY('Calendrier annuel'!AP29))=0,"",COUNTIFS(Tableau_salariés[Mois],MONTH('Calendrier annuel'!AP29),Tableau_salariés[Jour],DAY('Calendrier annuel'!AP29)))</f>
        <v/>
      </c>
      <c r="AV29" s="4"/>
      <c r="AW29" s="35">
        <f t="shared" ca="1" si="18"/>
        <v>46229</v>
      </c>
      <c r="AX29" s="33">
        <f t="shared" ca="1" si="6"/>
        <v>46229</v>
      </c>
      <c r="AY29" s="4" t="str">
        <f t="array" aca="1" ref="AY29" ca="1">IFERROR(INDEX(T_vacances[#Data],MATCH(1,('Calendrier annuel'!AW29&gt;=T_vacances[Date début])*(T_vacances[Date fin]&gt;='Calendrier annuel'!AW29)*(T_vacances[Zone]="A"),0),4),"")</f>
        <v>A</v>
      </c>
      <c r="AZ29" s="4" t="str">
        <f t="array" aca="1" ref="AZ29" ca="1">IFERROR(INDEX(T_vacances[#Data],MATCH(1,('Calendrier annuel'!AW29&gt;=T_vacances[Date début])*(T_vacances[Date fin]&gt;='Calendrier annuel'!AW29)*(T_vacances[Zone]="B"),0),4),"")</f>
        <v>B</v>
      </c>
      <c r="BA29" s="4" t="str">
        <f t="array" aca="1" ref="BA29" ca="1">IFERROR(INDEX(T_vacances[#Data],MATCH(1,('Calendrier annuel'!AW29&gt;=T_vacances[Date début])*(T_vacances[Date fin]&gt;='Calendrier annuel'!AW29)*(T_vacances[Zone]="C"),0),4),"")</f>
        <v>C</v>
      </c>
      <c r="BB29" s="34">
        <f ca="1">IF(COUNTIFS(Tableau_salariés[Mois],MONTH('Calendrier annuel'!AW29),Tableau_salariés[Jour],DAY('Calendrier annuel'!AW29))=0,"",COUNTIFS(Tableau_salariés[Mois],MONTH('Calendrier annuel'!AW29),Tableau_salariés[Jour],DAY('Calendrier annuel'!AW29)))</f>
        <v>1</v>
      </c>
      <c r="BC29" s="4"/>
      <c r="BD29" s="35">
        <f t="shared" ca="1" si="19"/>
        <v>46260</v>
      </c>
      <c r="BE29" s="33">
        <f t="shared" ca="1" si="7"/>
        <v>46260</v>
      </c>
      <c r="BF29" s="4" t="str">
        <f t="array" aca="1" ref="BF29" ca="1">IFERROR(INDEX(T_vacances[#Data],MATCH(1,('Calendrier annuel'!BD29&gt;=T_vacances[Date début])*(T_vacances[Date fin]&gt;='Calendrier annuel'!BD29)*(T_vacances[Zone]="A"),0),4),"")</f>
        <v>A</v>
      </c>
      <c r="BG29" s="4" t="str">
        <f t="array" aca="1" ref="BG29" ca="1">IFERROR(INDEX(T_vacances[#Data],MATCH(1,('Calendrier annuel'!BD29&gt;=T_vacances[Date début])*(T_vacances[Date fin]&gt;='Calendrier annuel'!BD29)*(T_vacances[Zone]="B"),0),4),"")</f>
        <v>B</v>
      </c>
      <c r="BH29" s="4" t="str">
        <f t="array" aca="1" ref="BH29" ca="1">IFERROR(INDEX(T_vacances[#Data],MATCH(1,('Calendrier annuel'!BD29&gt;=T_vacances[Date début])*(T_vacances[Date fin]&gt;='Calendrier annuel'!BD29)*(T_vacances[Zone]="C"),0),4),"")</f>
        <v>C</v>
      </c>
      <c r="BI29" s="3">
        <f ca="1">IF(COUNTIFS(Tableau_salariés[Mois],MONTH('Calendrier annuel'!BD29),Tableau_salariés[Jour],DAY('Calendrier annuel'!BD29))=0,"",COUNTIFS(Tableau_salariés[Mois],MONTH('Calendrier annuel'!BD29),Tableau_salariés[Jour],DAY('Calendrier annuel'!BD29)))</f>
        <v>6</v>
      </c>
      <c r="BJ29" s="4"/>
      <c r="BK29" s="35">
        <f t="shared" ca="1" si="20"/>
        <v>46291</v>
      </c>
      <c r="BL29" s="33">
        <f t="shared" ca="1" si="8"/>
        <v>46291</v>
      </c>
      <c r="BM29" s="4" t="str">
        <f t="array" aca="1" ref="BM29" ca="1">IFERROR(INDEX(T_vacances[#Data],MATCH(1,('Calendrier annuel'!BK29&gt;=T_vacances[Date début])*(T_vacances[Date fin]&gt;='Calendrier annuel'!BK29)*(T_vacances[Zone]="A"),0),4),"")</f>
        <v/>
      </c>
      <c r="BN29" s="4" t="str">
        <f t="array" aca="1" ref="BN29" ca="1">IFERROR(INDEX(T_vacances[#Data],MATCH(1,('Calendrier annuel'!BK29&gt;=T_vacances[Date début])*(T_vacances[Date fin]&gt;='Calendrier annuel'!BK29)*(T_vacances[Zone]="B"),0),4),"")</f>
        <v/>
      </c>
      <c r="BO29" s="4" t="str">
        <f t="array" aca="1" ref="BO29" ca="1">IFERROR(INDEX(T_vacances[#Data],MATCH(1,('Calendrier annuel'!BK29&gt;=T_vacances[Date début])*(T_vacances[Date fin]&gt;='Calendrier annuel'!BK29)*(T_vacances[Zone]="C"),0),4),"")</f>
        <v/>
      </c>
      <c r="BP29" s="3">
        <f ca="1">IF(COUNTIFS(Tableau_salariés[Mois],MONTH('Calendrier annuel'!BK29),Tableau_salariés[Jour],DAY('Calendrier annuel'!BK29))=0,"",COUNTIFS(Tableau_salariés[Mois],MONTH('Calendrier annuel'!BK29),Tableau_salariés[Jour],DAY('Calendrier annuel'!BK29)))</f>
        <v>1</v>
      </c>
      <c r="BQ29" s="4"/>
      <c r="BR29" s="35">
        <f t="shared" ca="1" si="21"/>
        <v>46321</v>
      </c>
      <c r="BS29" s="33">
        <f t="shared" ca="1" si="9"/>
        <v>46321</v>
      </c>
      <c r="BT29" s="4" t="str">
        <f t="array" aca="1" ref="BT29" ca="1">IFERROR(INDEX(T_vacances[#Data],MATCH(1,('Calendrier annuel'!BR29&gt;=T_vacances[Date début])*(T_vacances[Date fin]&gt;='Calendrier annuel'!BR29)*(T_vacances[Zone]="A"),0),4),"")</f>
        <v>A</v>
      </c>
      <c r="BU29" s="4" t="str">
        <f t="array" aca="1" ref="BU29" ca="1">IFERROR(INDEX(T_vacances[#Data],MATCH(1,('Calendrier annuel'!BR29&gt;=T_vacances[Date début])*(T_vacances[Date fin]&gt;='Calendrier annuel'!BR29)*(T_vacances[Zone]="B"),0),4),"")</f>
        <v>B</v>
      </c>
      <c r="BV29" s="4" t="str">
        <f t="array" aca="1" ref="BV29" ca="1">IFERROR(INDEX(T_vacances[#Data],MATCH(1,('Calendrier annuel'!BR29&gt;=T_vacances[Date début])*(T_vacances[Date fin]&gt;='Calendrier annuel'!BR29)*(T_vacances[Zone]="C"),0),4),"")</f>
        <v>C</v>
      </c>
      <c r="BW29" s="3" t="str">
        <f ca="1">IF(COUNTIFS(Tableau_salariés[Mois],MONTH('Calendrier annuel'!BR29),Tableau_salariés[Jour],DAY('Calendrier annuel'!BR29))=0,"",COUNTIFS(Tableau_salariés[Mois],MONTH('Calendrier annuel'!BR29),Tableau_salariés[Jour],DAY('Calendrier annuel'!BR29)))</f>
        <v/>
      </c>
      <c r="BX29" s="4"/>
      <c r="BY29" s="35">
        <f t="shared" ca="1" si="22"/>
        <v>46352</v>
      </c>
      <c r="BZ29" s="33">
        <f t="shared" ca="1" si="10"/>
        <v>46352</v>
      </c>
      <c r="CA29" s="4" t="str">
        <f t="array" aca="1" ref="CA29" ca="1">IFERROR(INDEX(T_vacances[#Data],MATCH(1,('Calendrier annuel'!BY29&gt;=T_vacances[Date début])*(T_vacances[Date fin]&gt;='Calendrier annuel'!BY29)*(T_vacances[Zone]="A"),0),4),"")</f>
        <v/>
      </c>
      <c r="CB29" s="4" t="str">
        <f t="array" aca="1" ref="CB29" ca="1">IFERROR(INDEX(T_vacances[#Data],MATCH(1,('Calendrier annuel'!BY29&gt;=T_vacances[Date début])*(T_vacances[Date fin]&gt;='Calendrier annuel'!BY29)*(T_vacances[Zone]="B"),0),4),"")</f>
        <v/>
      </c>
      <c r="CC29" s="4" t="str">
        <f t="array" aca="1" ref="CC29" ca="1">IFERROR(INDEX(T_vacances[#Data],MATCH(1,('Calendrier annuel'!BY29&gt;=T_vacances[Date début])*(T_vacances[Date fin]&gt;='Calendrier annuel'!BY29)*(T_vacances[Zone]="C"),0),4),"")</f>
        <v/>
      </c>
      <c r="CD29" s="3" t="str">
        <f ca="1">IF(COUNTIFS(Tableau_salariés[Mois],MONTH('Calendrier annuel'!BY29),Tableau_salariés[Jour],DAY('Calendrier annuel'!BY29))=0,"",COUNTIFS(Tableau_salariés[Mois],MONTH('Calendrier annuel'!BY29),Tableau_salariés[Jour],DAY('Calendrier annuel'!BY29)))</f>
        <v/>
      </c>
      <c r="CE29" s="4"/>
      <c r="CF29" s="35">
        <f t="shared" ca="1" si="23"/>
        <v>46382</v>
      </c>
      <c r="CG29" s="33">
        <f t="shared" ca="1" si="11"/>
        <v>46382</v>
      </c>
      <c r="CH29" s="4" t="str">
        <f t="array" aca="1" ref="CH29" ca="1">IFERROR(INDEX(T_vacances[#Data],MATCH(1,('Calendrier annuel'!CF29&gt;=T_vacances[Date début])*(T_vacances[Date fin]&gt;='Calendrier annuel'!CF29)*(T_vacances[Zone]="A"),0),4),"")</f>
        <v>A</v>
      </c>
      <c r="CI29" s="4" t="str">
        <f t="array" aca="1" ref="CI29" ca="1">IFERROR(INDEX(T_vacances[#Data],MATCH(1,('Calendrier annuel'!CF29&gt;=T_vacances[Date début])*(T_vacances[Date fin]&gt;='Calendrier annuel'!CF29)*(T_vacances[Zone]="B"),0),4),"")</f>
        <v>B</v>
      </c>
      <c r="CJ29" s="4" t="str">
        <f t="array" aca="1" ref="CJ29" ca="1">IFERROR(INDEX(T_vacances[#Data],MATCH(1,('Calendrier annuel'!CF29&gt;=T_vacances[Date début])*(T_vacances[Date fin]&gt;='Calendrier annuel'!CF29)*(T_vacances[Zone]="C"),0),4),"")</f>
        <v>C</v>
      </c>
      <c r="CK29" s="3" t="str">
        <f ca="1">IF(COUNTIFS(Tableau_salariés[Mois],MONTH('Calendrier annuel'!CF29),Tableau_salariés[Jour],DAY('Calendrier annuel'!CF29))=0,"",COUNTIFS(Tableau_salariés[Mois],MONTH('Calendrier annuel'!CF29),Tableau_salariés[Jour],DAY('Calendrier annuel'!CF29)))</f>
        <v/>
      </c>
    </row>
    <row r="30" spans="2:89">
      <c r="D30" s="10"/>
      <c r="E30" s="9"/>
      <c r="G30" s="35">
        <f t="shared" ca="1" si="12"/>
        <v>46049</v>
      </c>
      <c r="H30" s="33">
        <f t="shared" ca="1" si="0"/>
        <v>46049</v>
      </c>
      <c r="I30" s="4" t="str">
        <f t="array" aca="1" ref="I30" ca="1">IFERROR(INDEX(T_vacances[#Data],MATCH(1,('Calendrier annuel'!G30&gt;=T_vacances[Date début])*(T_vacances[Date fin]&gt;='Calendrier annuel'!G30)*(T_vacances[Zone]="A"),0),4),"")</f>
        <v/>
      </c>
      <c r="J30" s="4" t="str">
        <f t="array" aca="1" ref="J30" ca="1">IFERROR(INDEX(T_vacances[#Data],MATCH(1,('Calendrier annuel'!G30&gt;=T_vacances[Date début])*(T_vacances[Date fin]&gt;='Calendrier annuel'!G30)*(T_vacances[Zone]="B"),0),4),"")</f>
        <v/>
      </c>
      <c r="K30" s="4" t="str">
        <f t="array" aca="1" ref="K30" ca="1">IFERROR(INDEX(T_vacances[#Data],MATCH(1,('Calendrier annuel'!G30&gt;=T_vacances[Date début])*(T_vacances[Date fin]&gt;='Calendrier annuel'!G30)*(T_vacances[Zone]="C"),0),4),"")</f>
        <v/>
      </c>
      <c r="L30" s="3" t="str">
        <f ca="1">IF(COUNTIFS(Tableau_salariés[Mois],MONTH('Calendrier annuel'!G30),Tableau_salariés[Jour],DAY('Calendrier annuel'!G30))=0,"",COUNTIFS(Tableau_salariés[Mois],MONTH('Calendrier annuel'!G30),Tableau_salariés[Jour],DAY('Calendrier annuel'!G30)))</f>
        <v/>
      </c>
      <c r="M30" s="4"/>
      <c r="N30" s="35">
        <f t="shared" ca="1" si="13"/>
        <v>46080</v>
      </c>
      <c r="O30" s="33">
        <f t="shared" ca="1" si="1"/>
        <v>46080</v>
      </c>
      <c r="P30" s="4" t="str">
        <f t="array" aca="1" ref="P30" ca="1">IFERROR(INDEX(T_vacances[#Data],MATCH(1,('Calendrier annuel'!N30&gt;=T_vacances[Date début])*(T_vacances[Date fin]&gt;='Calendrier annuel'!N30)*(T_vacances[Zone]="A"),0),4),"")</f>
        <v/>
      </c>
      <c r="Q30" s="4" t="str">
        <f t="array" aca="1" ref="Q30" ca="1">IFERROR(INDEX(T_vacances[#Data],MATCH(1,('Calendrier annuel'!N30&gt;=T_vacances[Date début])*(T_vacances[Date fin]&gt;='Calendrier annuel'!N30)*(T_vacances[Zone]="B"),0),4),"")</f>
        <v>B</v>
      </c>
      <c r="R30" s="4" t="str">
        <f t="array" aca="1" ref="R30" ca="1">IFERROR(INDEX(T_vacances[#Data],MATCH(1,('Calendrier annuel'!N30&gt;=T_vacances[Date début])*(T_vacances[Date fin]&gt;='Calendrier annuel'!N30)*(T_vacances[Zone]="C"),0),4),"")</f>
        <v>C</v>
      </c>
      <c r="S30" s="3">
        <f ca="1">IF(COUNTIFS(Tableau_salariés[Mois],MONTH('Calendrier annuel'!N30),Tableau_salariés[Jour],DAY('Calendrier annuel'!N30))=0,"",COUNTIFS(Tableau_salariés[Mois],MONTH('Calendrier annuel'!N30),Tableau_salariés[Jour],DAY('Calendrier annuel'!N30)))</f>
        <v>2</v>
      </c>
      <c r="T30" s="4"/>
      <c r="U30" s="35">
        <f t="shared" ca="1" si="14"/>
        <v>46108</v>
      </c>
      <c r="V30" s="33">
        <f t="shared" ca="1" si="2"/>
        <v>46108</v>
      </c>
      <c r="W30" s="4" t="str">
        <f t="array" aca="1" ref="W30" ca="1">IFERROR(INDEX(T_vacances[#Data],MATCH(1,('Calendrier annuel'!U30&gt;=T_vacances[Date début])*(T_vacances[Date fin]&gt;='Calendrier annuel'!U30)*(T_vacances[Zone]="A"),0),4),"")</f>
        <v/>
      </c>
      <c r="X30" s="4" t="str">
        <f t="array" aca="1" ref="X30" ca="1">IFERROR(INDEX(T_vacances[#Data],MATCH(1,('Calendrier annuel'!U30&gt;=T_vacances[Date début])*(T_vacances[Date fin]&gt;='Calendrier annuel'!U30)*(T_vacances[Zone]="B"),0),4),"")</f>
        <v/>
      </c>
      <c r="Y30" s="4" t="str">
        <f t="array" aca="1" ref="Y30" ca="1">IFERROR(INDEX(T_vacances[#Data],MATCH(1,('Calendrier annuel'!U30&gt;=T_vacances[Date début])*(T_vacances[Date fin]&gt;='Calendrier annuel'!U30)*(T_vacances[Zone]="C"),0),4),"")</f>
        <v/>
      </c>
      <c r="Z30" s="3">
        <f ca="1">IF(COUNTIFS(Tableau_salariés[Mois],MONTH('Calendrier annuel'!U30),Tableau_salariés[Jour],DAY('Calendrier annuel'!U30))=0,"",COUNTIFS(Tableau_salariés[Mois],MONTH('Calendrier annuel'!U30),Tableau_salariés[Jour],DAY('Calendrier annuel'!U30)))</f>
        <v>2</v>
      </c>
      <c r="AA30" s="4"/>
      <c r="AB30" s="35">
        <f t="shared" ca="1" si="15"/>
        <v>46139</v>
      </c>
      <c r="AC30" s="33">
        <f t="shared" ca="1" si="3"/>
        <v>46139</v>
      </c>
      <c r="AD30" s="4" t="str">
        <f t="array" aca="1" ref="AD30" ca="1">IFERROR(INDEX(T_vacances[#Data],MATCH(1,('Calendrier annuel'!AB30&gt;=T_vacances[Date début])*(T_vacances[Date fin]&gt;='Calendrier annuel'!AB30)*(T_vacances[Zone]="A"),0),4),"")</f>
        <v/>
      </c>
      <c r="AE30" s="4" t="str">
        <f t="array" aca="1" ref="AE30" ca="1">IFERROR(INDEX(T_vacances[#Data],MATCH(1,('Calendrier annuel'!AB30&gt;=T_vacances[Date début])*(T_vacances[Date fin]&gt;='Calendrier annuel'!AB30)*(T_vacances[Zone]="B"),0),4),"")</f>
        <v/>
      </c>
      <c r="AF30" s="4" t="str">
        <f t="array" aca="1" ref="AF30" ca="1">IFERROR(INDEX(T_vacances[#Data],MATCH(1,('Calendrier annuel'!AB30&gt;=T_vacances[Date début])*(T_vacances[Date fin]&gt;='Calendrier annuel'!AB30)*(T_vacances[Zone]="C"),0),4),"")</f>
        <v>C</v>
      </c>
      <c r="AG30" s="3" t="str">
        <f ca="1">IF(COUNTIFS(Tableau_salariés[Mois],MONTH('Calendrier annuel'!AB30),Tableau_salariés[Jour],DAY('Calendrier annuel'!AB30))=0,"",COUNTIFS(Tableau_salariés[Mois],MONTH('Calendrier annuel'!AB30),Tableau_salariés[Jour],DAY('Calendrier annuel'!AB30)))</f>
        <v/>
      </c>
      <c r="AH30" s="4"/>
      <c r="AI30" s="35">
        <f t="shared" ca="1" si="24"/>
        <v>46169</v>
      </c>
      <c r="AJ30" s="33">
        <f t="shared" ca="1" si="4"/>
        <v>46169</v>
      </c>
      <c r="AK30" s="4" t="str">
        <f t="array" aca="1" ref="AK30" ca="1">IFERROR(INDEX(T_vacances[#Data],MATCH(1,('Calendrier annuel'!AI30&gt;=T_vacances[Date début])*(T_vacances[Date fin]&gt;='Calendrier annuel'!AI30)*(T_vacances[Zone]="A"),0),4),"")</f>
        <v/>
      </c>
      <c r="AL30" s="4" t="str">
        <f t="array" aca="1" ref="AL30" ca="1">IFERROR(INDEX(T_vacances[#Data],MATCH(1,('Calendrier annuel'!AI30&gt;=T_vacances[Date début])*(T_vacances[Date fin]&gt;='Calendrier annuel'!AI30)*(T_vacances[Zone]="B"),0),4),"")</f>
        <v/>
      </c>
      <c r="AM30" s="4" t="str">
        <f t="array" aca="1" ref="AM30" ca="1">IFERROR(INDEX(T_vacances[#Data],MATCH(1,('Calendrier annuel'!AI30&gt;=T_vacances[Date début])*(T_vacances[Date fin]&gt;='Calendrier annuel'!AI30)*(T_vacances[Zone]="C"),0),4),"")</f>
        <v/>
      </c>
      <c r="AN30" s="3" t="str">
        <f ca="1">IF(COUNTIFS(Tableau_salariés[Mois],MONTH('Calendrier annuel'!AI30),Tableau_salariés[Jour],DAY('Calendrier annuel'!AI30))=0,"",COUNTIFS(Tableau_salariés[Mois],MONTH('Calendrier annuel'!AI30),Tableau_salariés[Jour],DAY('Calendrier annuel'!AI30)))</f>
        <v/>
      </c>
      <c r="AO30" s="4"/>
      <c r="AP30" s="35">
        <f ca="1">IF(EOMONTH(AP$4,0)&gt;AP29,AP29+1,"")</f>
        <v>46200</v>
      </c>
      <c r="AQ30" s="33">
        <f t="shared" ca="1" si="5"/>
        <v>46200</v>
      </c>
      <c r="AR30" s="4" t="str">
        <f t="array" aca="1" ref="AR30" ca="1">IFERROR(INDEX(T_vacances[#Data],MATCH(1,('Calendrier annuel'!AP30&gt;=T_vacances[Date début])*(T_vacances[Date fin]&gt;='Calendrier annuel'!AP30)*(T_vacances[Zone]="A"),0),4),"")</f>
        <v/>
      </c>
      <c r="AS30" s="4" t="str">
        <f t="array" aca="1" ref="AS30" ca="1">IFERROR(INDEX(T_vacances[#Data],MATCH(1,('Calendrier annuel'!AP30&gt;=T_vacances[Date début])*(T_vacances[Date fin]&gt;='Calendrier annuel'!AP30)*(T_vacances[Zone]="B"),0),4),"")</f>
        <v/>
      </c>
      <c r="AT30" s="4" t="str">
        <f t="array" aca="1" ref="AT30" ca="1">IFERROR(INDEX(T_vacances[#Data],MATCH(1,('Calendrier annuel'!AP30&gt;=T_vacances[Date début])*(T_vacances[Date fin]&gt;='Calendrier annuel'!AP30)*(T_vacances[Zone]="C"),0),4),"")</f>
        <v/>
      </c>
      <c r="AU30" s="3">
        <f ca="1">IF(COUNTIFS(Tableau_salariés[Mois],MONTH('Calendrier annuel'!AP30),Tableau_salariés[Jour],DAY('Calendrier annuel'!AP30))=0,"",COUNTIFS(Tableau_salariés[Mois],MONTH('Calendrier annuel'!AP30),Tableau_salariés[Jour],DAY('Calendrier annuel'!AP30)))</f>
        <v>1</v>
      </c>
      <c r="AV30" s="4"/>
      <c r="AW30" s="35">
        <f t="shared" ca="1" si="18"/>
        <v>46230</v>
      </c>
      <c r="AX30" s="33">
        <f t="shared" ca="1" si="6"/>
        <v>46230</v>
      </c>
      <c r="AY30" s="4" t="str">
        <f t="array" aca="1" ref="AY30" ca="1">IFERROR(INDEX(T_vacances[#Data],MATCH(1,('Calendrier annuel'!AW30&gt;=T_vacances[Date début])*(T_vacances[Date fin]&gt;='Calendrier annuel'!AW30)*(T_vacances[Zone]="A"),0),4),"")</f>
        <v>A</v>
      </c>
      <c r="AZ30" s="4" t="str">
        <f t="array" aca="1" ref="AZ30" ca="1">IFERROR(INDEX(T_vacances[#Data],MATCH(1,('Calendrier annuel'!AW30&gt;=T_vacances[Date début])*(T_vacances[Date fin]&gt;='Calendrier annuel'!AW30)*(T_vacances[Zone]="B"),0),4),"")</f>
        <v>B</v>
      </c>
      <c r="BA30" s="4" t="str">
        <f t="array" aca="1" ref="BA30" ca="1">IFERROR(INDEX(T_vacances[#Data],MATCH(1,('Calendrier annuel'!AW30&gt;=T_vacances[Date début])*(T_vacances[Date fin]&gt;='Calendrier annuel'!AW30)*(T_vacances[Zone]="C"),0),4),"")</f>
        <v>C</v>
      </c>
      <c r="BB30" s="34">
        <f ca="1">IF(COUNTIFS(Tableau_salariés[Mois],MONTH('Calendrier annuel'!AW30),Tableau_salariés[Jour],DAY('Calendrier annuel'!AW30))=0,"",COUNTIFS(Tableau_salariés[Mois],MONTH('Calendrier annuel'!AW30),Tableau_salariés[Jour],DAY('Calendrier annuel'!AW30)))</f>
        <v>1</v>
      </c>
      <c r="BC30" s="4"/>
      <c r="BD30" s="35">
        <f t="shared" ca="1" si="19"/>
        <v>46261</v>
      </c>
      <c r="BE30" s="33">
        <f t="shared" ca="1" si="7"/>
        <v>46261</v>
      </c>
      <c r="BF30" s="4" t="str">
        <f t="array" aca="1" ref="BF30" ca="1">IFERROR(INDEX(T_vacances[#Data],MATCH(1,('Calendrier annuel'!BD30&gt;=T_vacances[Date début])*(T_vacances[Date fin]&gt;='Calendrier annuel'!BD30)*(T_vacances[Zone]="A"),0),4),"")</f>
        <v>A</v>
      </c>
      <c r="BG30" s="4" t="str">
        <f t="array" aca="1" ref="BG30" ca="1">IFERROR(INDEX(T_vacances[#Data],MATCH(1,('Calendrier annuel'!BD30&gt;=T_vacances[Date début])*(T_vacances[Date fin]&gt;='Calendrier annuel'!BD30)*(T_vacances[Zone]="B"),0),4),"")</f>
        <v>B</v>
      </c>
      <c r="BH30" s="4" t="str">
        <f t="array" aca="1" ref="BH30" ca="1">IFERROR(INDEX(T_vacances[#Data],MATCH(1,('Calendrier annuel'!BD30&gt;=T_vacances[Date début])*(T_vacances[Date fin]&gt;='Calendrier annuel'!BD30)*(T_vacances[Zone]="C"),0),4),"")</f>
        <v>C</v>
      </c>
      <c r="BI30" s="3" t="str">
        <f ca="1">IF(COUNTIFS(Tableau_salariés[Mois],MONTH('Calendrier annuel'!BD30),Tableau_salariés[Jour],DAY('Calendrier annuel'!BD30))=0,"",COUNTIFS(Tableau_salariés[Mois],MONTH('Calendrier annuel'!BD30),Tableau_salariés[Jour],DAY('Calendrier annuel'!BD30)))</f>
        <v/>
      </c>
      <c r="BJ30" s="4"/>
      <c r="BK30" s="35">
        <f t="shared" ca="1" si="20"/>
        <v>46292</v>
      </c>
      <c r="BL30" s="33">
        <f t="shared" ca="1" si="8"/>
        <v>46292</v>
      </c>
      <c r="BM30" s="4" t="str">
        <f t="array" aca="1" ref="BM30" ca="1">IFERROR(INDEX(T_vacances[#Data],MATCH(1,('Calendrier annuel'!BK30&gt;=T_vacances[Date début])*(T_vacances[Date fin]&gt;='Calendrier annuel'!BK30)*(T_vacances[Zone]="A"),0),4),"")</f>
        <v/>
      </c>
      <c r="BN30" s="4" t="str">
        <f t="array" aca="1" ref="BN30" ca="1">IFERROR(INDEX(T_vacances[#Data],MATCH(1,('Calendrier annuel'!BK30&gt;=T_vacances[Date début])*(T_vacances[Date fin]&gt;='Calendrier annuel'!BK30)*(T_vacances[Zone]="B"),0),4),"")</f>
        <v/>
      </c>
      <c r="BO30" s="4" t="str">
        <f t="array" aca="1" ref="BO30" ca="1">IFERROR(INDEX(T_vacances[#Data],MATCH(1,('Calendrier annuel'!BK30&gt;=T_vacances[Date début])*(T_vacances[Date fin]&gt;='Calendrier annuel'!BK30)*(T_vacances[Zone]="C"),0),4),"")</f>
        <v/>
      </c>
      <c r="BP30" s="3" t="str">
        <f ca="1">IF(COUNTIFS(Tableau_salariés[Mois],MONTH('Calendrier annuel'!BK30),Tableau_salariés[Jour],DAY('Calendrier annuel'!BK30))=0,"",COUNTIFS(Tableau_salariés[Mois],MONTH('Calendrier annuel'!BK30),Tableau_salariés[Jour],DAY('Calendrier annuel'!BK30)))</f>
        <v/>
      </c>
      <c r="BQ30" s="4"/>
      <c r="BR30" s="35">
        <f t="shared" ca="1" si="21"/>
        <v>46322</v>
      </c>
      <c r="BS30" s="33">
        <f t="shared" ca="1" si="9"/>
        <v>46322</v>
      </c>
      <c r="BT30" s="4" t="str">
        <f t="array" aca="1" ref="BT30" ca="1">IFERROR(INDEX(T_vacances[#Data],MATCH(1,('Calendrier annuel'!BR30&gt;=T_vacances[Date début])*(T_vacances[Date fin]&gt;='Calendrier annuel'!BR30)*(T_vacances[Zone]="A"),0),4),"")</f>
        <v>A</v>
      </c>
      <c r="BU30" s="4" t="str">
        <f t="array" aca="1" ref="BU30" ca="1">IFERROR(INDEX(T_vacances[#Data],MATCH(1,('Calendrier annuel'!BR30&gt;=T_vacances[Date début])*(T_vacances[Date fin]&gt;='Calendrier annuel'!BR30)*(T_vacances[Zone]="B"),0),4),"")</f>
        <v>B</v>
      </c>
      <c r="BV30" s="4" t="str">
        <f t="array" aca="1" ref="BV30" ca="1">IFERROR(INDEX(T_vacances[#Data],MATCH(1,('Calendrier annuel'!BR30&gt;=T_vacances[Date début])*(T_vacances[Date fin]&gt;='Calendrier annuel'!BR30)*(T_vacances[Zone]="C"),0),4),"")</f>
        <v>C</v>
      </c>
      <c r="BW30" s="3" t="str">
        <f ca="1">IF(COUNTIFS(Tableau_salariés[Mois],MONTH('Calendrier annuel'!BR30),Tableau_salariés[Jour],DAY('Calendrier annuel'!BR30))=0,"",COUNTIFS(Tableau_salariés[Mois],MONTH('Calendrier annuel'!BR30),Tableau_salariés[Jour],DAY('Calendrier annuel'!BR30)))</f>
        <v/>
      </c>
      <c r="BX30" s="4"/>
      <c r="BY30" s="35">
        <f t="shared" ca="1" si="22"/>
        <v>46353</v>
      </c>
      <c r="BZ30" s="33">
        <f t="shared" ca="1" si="10"/>
        <v>46353</v>
      </c>
      <c r="CA30" s="4" t="str">
        <f t="array" aca="1" ref="CA30" ca="1">IFERROR(INDEX(T_vacances[#Data],MATCH(1,('Calendrier annuel'!BY30&gt;=T_vacances[Date début])*(T_vacances[Date fin]&gt;='Calendrier annuel'!BY30)*(T_vacances[Zone]="A"),0),4),"")</f>
        <v/>
      </c>
      <c r="CB30" s="4" t="str">
        <f t="array" aca="1" ref="CB30" ca="1">IFERROR(INDEX(T_vacances[#Data],MATCH(1,('Calendrier annuel'!BY30&gt;=T_vacances[Date début])*(T_vacances[Date fin]&gt;='Calendrier annuel'!BY30)*(T_vacances[Zone]="B"),0),4),"")</f>
        <v/>
      </c>
      <c r="CC30" s="4" t="str">
        <f t="array" aca="1" ref="CC30" ca="1">IFERROR(INDEX(T_vacances[#Data],MATCH(1,('Calendrier annuel'!BY30&gt;=T_vacances[Date début])*(T_vacances[Date fin]&gt;='Calendrier annuel'!BY30)*(T_vacances[Zone]="C"),0),4),"")</f>
        <v/>
      </c>
      <c r="CD30" s="3" t="str">
        <f ca="1">IF(COUNTIFS(Tableau_salariés[Mois],MONTH('Calendrier annuel'!BY30),Tableau_salariés[Jour],DAY('Calendrier annuel'!BY30))=0,"",COUNTIFS(Tableau_salariés[Mois],MONTH('Calendrier annuel'!BY30),Tableau_salariés[Jour],DAY('Calendrier annuel'!BY30)))</f>
        <v/>
      </c>
      <c r="CE30" s="4"/>
      <c r="CF30" s="35">
        <f t="shared" ca="1" si="23"/>
        <v>46383</v>
      </c>
      <c r="CG30" s="33">
        <f t="shared" ca="1" si="11"/>
        <v>46383</v>
      </c>
      <c r="CH30" s="4" t="str">
        <f t="array" aca="1" ref="CH30" ca="1">IFERROR(INDEX(T_vacances[#Data],MATCH(1,('Calendrier annuel'!CF30&gt;=T_vacances[Date début])*(T_vacances[Date fin]&gt;='Calendrier annuel'!CF30)*(T_vacances[Zone]="A"),0),4),"")</f>
        <v>A</v>
      </c>
      <c r="CI30" s="4" t="str">
        <f t="array" aca="1" ref="CI30" ca="1">IFERROR(INDEX(T_vacances[#Data],MATCH(1,('Calendrier annuel'!CF30&gt;=T_vacances[Date début])*(T_vacances[Date fin]&gt;='Calendrier annuel'!CF30)*(T_vacances[Zone]="B"),0),4),"")</f>
        <v>B</v>
      </c>
      <c r="CJ30" s="4" t="str">
        <f t="array" aca="1" ref="CJ30" ca="1">IFERROR(INDEX(T_vacances[#Data],MATCH(1,('Calendrier annuel'!CF30&gt;=T_vacances[Date début])*(T_vacances[Date fin]&gt;='Calendrier annuel'!CF30)*(T_vacances[Zone]="C"),0),4),"")</f>
        <v>C</v>
      </c>
      <c r="CK30" s="3" t="str">
        <f ca="1">IF(COUNTIFS(Tableau_salariés[Mois],MONTH('Calendrier annuel'!CF30),Tableau_salariés[Jour],DAY('Calendrier annuel'!CF30))=0,"",COUNTIFS(Tableau_salariés[Mois],MONTH('Calendrier annuel'!CF30),Tableau_salariés[Jour],DAY('Calendrier annuel'!CF30)))</f>
        <v/>
      </c>
    </row>
    <row r="31" spans="2:89">
      <c r="B31" s="32"/>
      <c r="D31" s="10"/>
      <c r="E31" s="9"/>
      <c r="G31" s="35">
        <f t="shared" ca="1" si="12"/>
        <v>46050</v>
      </c>
      <c r="H31" s="33">
        <f t="shared" ca="1" si="0"/>
        <v>46050</v>
      </c>
      <c r="I31" s="4" t="str">
        <f t="array" aca="1" ref="I31" ca="1">IFERROR(INDEX(T_vacances[#Data],MATCH(1,('Calendrier annuel'!G31&gt;=T_vacances[Date début])*(T_vacances[Date fin]&gt;='Calendrier annuel'!G31)*(T_vacances[Zone]="A"),0),4),"")</f>
        <v/>
      </c>
      <c r="J31" s="4" t="str">
        <f t="array" aca="1" ref="J31" ca="1">IFERROR(INDEX(T_vacances[#Data],MATCH(1,('Calendrier annuel'!G31&gt;=T_vacances[Date début])*(T_vacances[Date fin]&gt;='Calendrier annuel'!G31)*(T_vacances[Zone]="B"),0),4),"")</f>
        <v/>
      </c>
      <c r="K31" s="4" t="str">
        <f t="array" aca="1" ref="K31" ca="1">IFERROR(INDEX(T_vacances[#Data],MATCH(1,('Calendrier annuel'!G31&gt;=T_vacances[Date début])*(T_vacances[Date fin]&gt;='Calendrier annuel'!G31)*(T_vacances[Zone]="C"),0),4),"")</f>
        <v/>
      </c>
      <c r="L31" s="3" t="str">
        <f ca="1">IF(COUNTIFS(Tableau_salariés[Mois],MONTH('Calendrier annuel'!G31),Tableau_salariés[Jour],DAY('Calendrier annuel'!G31))=0,"",COUNTIFS(Tableau_salariés[Mois],MONTH('Calendrier annuel'!G31),Tableau_salariés[Jour],DAY('Calendrier annuel'!G31)))</f>
        <v/>
      </c>
      <c r="M31" s="4"/>
      <c r="N31" s="35">
        <f t="shared" ca="1" si="13"/>
        <v>46081</v>
      </c>
      <c r="O31" s="33">
        <f t="shared" ca="1" si="1"/>
        <v>46081</v>
      </c>
      <c r="P31" s="4" t="str">
        <f t="array" aca="1" ref="P31" ca="1">IFERROR(INDEX(T_vacances[#Data],MATCH(1,('Calendrier annuel'!N31&gt;=T_vacances[Date début])*(T_vacances[Date fin]&gt;='Calendrier annuel'!N31)*(T_vacances[Zone]="A"),0),4),"")</f>
        <v/>
      </c>
      <c r="Q31" s="4" t="str">
        <f t="array" aca="1" ref="Q31" ca="1">IFERROR(INDEX(T_vacances[#Data],MATCH(1,('Calendrier annuel'!N31&gt;=T_vacances[Date début])*(T_vacances[Date fin]&gt;='Calendrier annuel'!N31)*(T_vacances[Zone]="B"),0),4),"")</f>
        <v>B</v>
      </c>
      <c r="R31" s="4" t="str">
        <f t="array" aca="1" ref="R31" ca="1">IFERROR(INDEX(T_vacances[#Data],MATCH(1,('Calendrier annuel'!N31&gt;=T_vacances[Date début])*(T_vacances[Date fin]&gt;='Calendrier annuel'!N31)*(T_vacances[Zone]="C"),0),4),"")</f>
        <v>C</v>
      </c>
      <c r="S31" s="3" t="str">
        <f ca="1">IF(COUNTIFS(Tableau_salariés[Mois],MONTH('Calendrier annuel'!N31),Tableau_salariés[Jour],DAY('Calendrier annuel'!N31))=0,"",COUNTIFS(Tableau_salariés[Mois],MONTH('Calendrier annuel'!N31),Tableau_salariés[Jour],DAY('Calendrier annuel'!N31)))</f>
        <v/>
      </c>
      <c r="T31" s="4"/>
      <c r="U31" s="35">
        <f t="shared" ca="1" si="14"/>
        <v>46109</v>
      </c>
      <c r="V31" s="33">
        <f t="shared" ca="1" si="2"/>
        <v>46109</v>
      </c>
      <c r="W31" s="4" t="str">
        <f t="array" aca="1" ref="W31" ca="1">IFERROR(INDEX(T_vacances[#Data],MATCH(1,('Calendrier annuel'!U31&gt;=T_vacances[Date début])*(T_vacances[Date fin]&gt;='Calendrier annuel'!U31)*(T_vacances[Zone]="A"),0),4),"")</f>
        <v/>
      </c>
      <c r="X31" s="4" t="str">
        <f t="array" aca="1" ref="X31" ca="1">IFERROR(INDEX(T_vacances[#Data],MATCH(1,('Calendrier annuel'!U31&gt;=T_vacances[Date début])*(T_vacances[Date fin]&gt;='Calendrier annuel'!U31)*(T_vacances[Zone]="B"),0),4),"")</f>
        <v/>
      </c>
      <c r="Y31" s="4" t="str">
        <f t="array" aca="1" ref="Y31" ca="1">IFERROR(INDEX(T_vacances[#Data],MATCH(1,('Calendrier annuel'!U31&gt;=T_vacances[Date début])*(T_vacances[Date fin]&gt;='Calendrier annuel'!U31)*(T_vacances[Zone]="C"),0),4),"")</f>
        <v/>
      </c>
      <c r="Z31" s="3" t="str">
        <f ca="1">IF(COUNTIFS(Tableau_salariés[Mois],MONTH('Calendrier annuel'!U31),Tableau_salariés[Jour],DAY('Calendrier annuel'!U31))=0,"",COUNTIFS(Tableau_salariés[Mois],MONTH('Calendrier annuel'!U31),Tableau_salariés[Jour],DAY('Calendrier annuel'!U31)))</f>
        <v/>
      </c>
      <c r="AA31" s="4"/>
      <c r="AB31" s="35">
        <f t="shared" ca="1" si="15"/>
        <v>46140</v>
      </c>
      <c r="AC31" s="33">
        <f t="shared" ca="1" si="3"/>
        <v>46140</v>
      </c>
      <c r="AD31" s="4" t="str">
        <f t="array" aca="1" ref="AD31" ca="1">IFERROR(INDEX(T_vacances[#Data],MATCH(1,('Calendrier annuel'!AB31&gt;=T_vacances[Date début])*(T_vacances[Date fin]&gt;='Calendrier annuel'!AB31)*(T_vacances[Zone]="A"),0),4),"")</f>
        <v/>
      </c>
      <c r="AE31" s="4" t="str">
        <f t="array" aca="1" ref="AE31" ca="1">IFERROR(INDEX(T_vacances[#Data],MATCH(1,('Calendrier annuel'!AB31&gt;=T_vacances[Date début])*(T_vacances[Date fin]&gt;='Calendrier annuel'!AB31)*(T_vacances[Zone]="B"),0),4),"")</f>
        <v/>
      </c>
      <c r="AF31" s="4" t="str">
        <f t="array" aca="1" ref="AF31" ca="1">IFERROR(INDEX(T_vacances[#Data],MATCH(1,('Calendrier annuel'!AB31&gt;=T_vacances[Date début])*(T_vacances[Date fin]&gt;='Calendrier annuel'!AB31)*(T_vacances[Zone]="C"),0),4),"")</f>
        <v>C</v>
      </c>
      <c r="AG31" s="3" t="str">
        <f ca="1">IF(COUNTIFS(Tableau_salariés[Mois],MONTH('Calendrier annuel'!AB31),Tableau_salariés[Jour],DAY('Calendrier annuel'!AB31))=0,"",COUNTIFS(Tableau_salariés[Mois],MONTH('Calendrier annuel'!AB31),Tableau_salariés[Jour],DAY('Calendrier annuel'!AB31)))</f>
        <v/>
      </c>
      <c r="AH31" s="4"/>
      <c r="AI31" s="35">
        <f t="shared" ca="1" si="24"/>
        <v>46170</v>
      </c>
      <c r="AJ31" s="33">
        <f t="shared" ca="1" si="4"/>
        <v>46170</v>
      </c>
      <c r="AK31" s="4" t="str">
        <f t="array" aca="1" ref="AK31" ca="1">IFERROR(INDEX(T_vacances[#Data],MATCH(1,('Calendrier annuel'!AI31&gt;=T_vacances[Date début])*(T_vacances[Date fin]&gt;='Calendrier annuel'!AI31)*(T_vacances[Zone]="A"),0),4),"")</f>
        <v/>
      </c>
      <c r="AL31" s="4" t="str">
        <f t="array" aca="1" ref="AL31" ca="1">IFERROR(INDEX(T_vacances[#Data],MATCH(1,('Calendrier annuel'!AI31&gt;=T_vacances[Date début])*(T_vacances[Date fin]&gt;='Calendrier annuel'!AI31)*(T_vacances[Zone]="B"),0),4),"")</f>
        <v/>
      </c>
      <c r="AM31" s="4" t="str">
        <f t="array" aca="1" ref="AM31" ca="1">IFERROR(INDEX(T_vacances[#Data],MATCH(1,('Calendrier annuel'!AI31&gt;=T_vacances[Date début])*(T_vacances[Date fin]&gt;='Calendrier annuel'!AI31)*(T_vacances[Zone]="C"),0),4),"")</f>
        <v/>
      </c>
      <c r="AN31" s="3" t="str">
        <f ca="1">IF(COUNTIFS(Tableau_salariés[Mois],MONTH('Calendrier annuel'!AI31),Tableau_salariés[Jour],DAY('Calendrier annuel'!AI31))=0,"",COUNTIFS(Tableau_salariés[Mois],MONTH('Calendrier annuel'!AI31),Tableau_salariés[Jour],DAY('Calendrier annuel'!AI31)))</f>
        <v/>
      </c>
      <c r="AO31" s="4"/>
      <c r="AP31" s="35">
        <f t="shared" ca="1" si="17"/>
        <v>46201</v>
      </c>
      <c r="AQ31" s="33">
        <f t="shared" ca="1" si="5"/>
        <v>46201</v>
      </c>
      <c r="AR31" s="4" t="str">
        <f t="array" aca="1" ref="AR31" ca="1">IFERROR(INDEX(T_vacances[#Data],MATCH(1,('Calendrier annuel'!AP31&gt;=T_vacances[Date début])*(T_vacances[Date fin]&gt;='Calendrier annuel'!AP31)*(T_vacances[Zone]="A"),0),4),"")</f>
        <v/>
      </c>
      <c r="AS31" s="4" t="str">
        <f t="array" aca="1" ref="AS31" ca="1">IFERROR(INDEX(T_vacances[#Data],MATCH(1,('Calendrier annuel'!AP31&gt;=T_vacances[Date début])*(T_vacances[Date fin]&gt;='Calendrier annuel'!AP31)*(T_vacances[Zone]="B"),0),4),"")</f>
        <v/>
      </c>
      <c r="AT31" s="4" t="str">
        <f t="array" aca="1" ref="AT31" ca="1">IFERROR(INDEX(T_vacances[#Data],MATCH(1,('Calendrier annuel'!AP31&gt;=T_vacances[Date début])*(T_vacances[Date fin]&gt;='Calendrier annuel'!AP31)*(T_vacances[Zone]="C"),0),4),"")</f>
        <v/>
      </c>
      <c r="AU31" s="3">
        <f ca="1">IF(COUNTIFS(Tableau_salariés[Mois],MONTH('Calendrier annuel'!AP31),Tableau_salariés[Jour],DAY('Calendrier annuel'!AP31))=0,"",COUNTIFS(Tableau_salariés[Mois],MONTH('Calendrier annuel'!AP31),Tableau_salariés[Jour],DAY('Calendrier annuel'!AP31)))</f>
        <v>1</v>
      </c>
      <c r="AV31" s="4"/>
      <c r="AW31" s="35">
        <f t="shared" ca="1" si="18"/>
        <v>46231</v>
      </c>
      <c r="AX31" s="33">
        <f t="shared" ca="1" si="6"/>
        <v>46231</v>
      </c>
      <c r="AY31" s="4" t="str">
        <f t="array" aca="1" ref="AY31" ca="1">IFERROR(INDEX(T_vacances[#Data],MATCH(1,('Calendrier annuel'!AW31&gt;=T_vacances[Date début])*(T_vacances[Date fin]&gt;='Calendrier annuel'!AW31)*(T_vacances[Zone]="A"),0),4),"")</f>
        <v>A</v>
      </c>
      <c r="AZ31" s="4" t="str">
        <f t="array" aca="1" ref="AZ31" ca="1">IFERROR(INDEX(T_vacances[#Data],MATCH(1,('Calendrier annuel'!AW31&gt;=T_vacances[Date début])*(T_vacances[Date fin]&gt;='Calendrier annuel'!AW31)*(T_vacances[Zone]="B"),0),4),"")</f>
        <v>B</v>
      </c>
      <c r="BA31" s="4" t="str">
        <f t="array" aca="1" ref="BA31" ca="1">IFERROR(INDEX(T_vacances[#Data],MATCH(1,('Calendrier annuel'!AW31&gt;=T_vacances[Date début])*(T_vacances[Date fin]&gt;='Calendrier annuel'!AW31)*(T_vacances[Zone]="C"),0),4),"")</f>
        <v>C</v>
      </c>
      <c r="BB31" s="34">
        <f ca="1">IF(COUNTIFS(Tableau_salariés[Mois],MONTH('Calendrier annuel'!AW31),Tableau_salariés[Jour],DAY('Calendrier annuel'!AW31))=0,"",COUNTIFS(Tableau_salariés[Mois],MONTH('Calendrier annuel'!AW31),Tableau_salariés[Jour],DAY('Calendrier annuel'!AW31)))</f>
        <v>4</v>
      </c>
      <c r="BC31" s="4"/>
      <c r="BD31" s="35">
        <f t="shared" ca="1" si="19"/>
        <v>46262</v>
      </c>
      <c r="BE31" s="33">
        <f t="shared" ca="1" si="7"/>
        <v>46262</v>
      </c>
      <c r="BF31" s="4" t="str">
        <f t="array" aca="1" ref="BF31" ca="1">IFERROR(INDEX(T_vacances[#Data],MATCH(1,('Calendrier annuel'!BD31&gt;=T_vacances[Date début])*(T_vacances[Date fin]&gt;='Calendrier annuel'!BD31)*(T_vacances[Zone]="A"),0),4),"")</f>
        <v>A</v>
      </c>
      <c r="BG31" s="4" t="str">
        <f t="array" aca="1" ref="BG31" ca="1">IFERROR(INDEX(T_vacances[#Data],MATCH(1,('Calendrier annuel'!BD31&gt;=T_vacances[Date début])*(T_vacances[Date fin]&gt;='Calendrier annuel'!BD31)*(T_vacances[Zone]="B"),0),4),"")</f>
        <v>B</v>
      </c>
      <c r="BH31" s="4" t="str">
        <f t="array" aca="1" ref="BH31" ca="1">IFERROR(INDEX(T_vacances[#Data],MATCH(1,('Calendrier annuel'!BD31&gt;=T_vacances[Date début])*(T_vacances[Date fin]&gt;='Calendrier annuel'!BD31)*(T_vacances[Zone]="C"),0),4),"")</f>
        <v>C</v>
      </c>
      <c r="BI31" s="3" t="str">
        <f ca="1">IF(COUNTIFS(Tableau_salariés[Mois],MONTH('Calendrier annuel'!BD31),Tableau_salariés[Jour],DAY('Calendrier annuel'!BD31))=0,"",COUNTIFS(Tableau_salariés[Mois],MONTH('Calendrier annuel'!BD31),Tableau_salariés[Jour],DAY('Calendrier annuel'!BD31)))</f>
        <v/>
      </c>
      <c r="BJ31" s="4"/>
      <c r="BK31" s="35">
        <f t="shared" ca="1" si="20"/>
        <v>46293</v>
      </c>
      <c r="BL31" s="33">
        <f t="shared" ca="1" si="8"/>
        <v>46293</v>
      </c>
      <c r="BM31" s="4" t="str">
        <f t="array" aca="1" ref="BM31" ca="1">IFERROR(INDEX(T_vacances[#Data],MATCH(1,('Calendrier annuel'!BK31&gt;=T_vacances[Date début])*(T_vacances[Date fin]&gt;='Calendrier annuel'!BK31)*(T_vacances[Zone]="A"),0),4),"")</f>
        <v/>
      </c>
      <c r="BN31" s="4" t="str">
        <f t="array" aca="1" ref="BN31" ca="1">IFERROR(INDEX(T_vacances[#Data],MATCH(1,('Calendrier annuel'!BK31&gt;=T_vacances[Date début])*(T_vacances[Date fin]&gt;='Calendrier annuel'!BK31)*(T_vacances[Zone]="B"),0),4),"")</f>
        <v/>
      </c>
      <c r="BO31" s="4" t="str">
        <f t="array" aca="1" ref="BO31" ca="1">IFERROR(INDEX(T_vacances[#Data],MATCH(1,('Calendrier annuel'!BK31&gt;=T_vacances[Date début])*(T_vacances[Date fin]&gt;='Calendrier annuel'!BK31)*(T_vacances[Zone]="C"),0),4),"")</f>
        <v/>
      </c>
      <c r="BP31" s="3" t="str">
        <f ca="1">IF(COUNTIFS(Tableau_salariés[Mois],MONTH('Calendrier annuel'!BK31),Tableau_salariés[Jour],DAY('Calendrier annuel'!BK31))=0,"",COUNTIFS(Tableau_salariés[Mois],MONTH('Calendrier annuel'!BK31),Tableau_salariés[Jour],DAY('Calendrier annuel'!BK31)))</f>
        <v/>
      </c>
      <c r="BQ31" s="4"/>
      <c r="BR31" s="35">
        <f t="shared" ca="1" si="21"/>
        <v>46323</v>
      </c>
      <c r="BS31" s="33">
        <f t="shared" ca="1" si="9"/>
        <v>46323</v>
      </c>
      <c r="BT31" s="4" t="str">
        <f t="array" aca="1" ref="BT31" ca="1">IFERROR(INDEX(T_vacances[#Data],MATCH(1,('Calendrier annuel'!BR31&gt;=T_vacances[Date début])*(T_vacances[Date fin]&gt;='Calendrier annuel'!BR31)*(T_vacances[Zone]="A"),0),4),"")</f>
        <v>A</v>
      </c>
      <c r="BU31" s="4" t="str">
        <f t="array" aca="1" ref="BU31" ca="1">IFERROR(INDEX(T_vacances[#Data],MATCH(1,('Calendrier annuel'!BR31&gt;=T_vacances[Date début])*(T_vacances[Date fin]&gt;='Calendrier annuel'!BR31)*(T_vacances[Zone]="B"),0),4),"")</f>
        <v>B</v>
      </c>
      <c r="BV31" s="4" t="str">
        <f t="array" aca="1" ref="BV31" ca="1">IFERROR(INDEX(T_vacances[#Data],MATCH(1,('Calendrier annuel'!BR31&gt;=T_vacances[Date début])*(T_vacances[Date fin]&gt;='Calendrier annuel'!BR31)*(T_vacances[Zone]="C"),0),4),"")</f>
        <v>C</v>
      </c>
      <c r="BW31" s="3" t="str">
        <f ca="1">IF(COUNTIFS(Tableau_salariés[Mois],MONTH('Calendrier annuel'!BR31),Tableau_salariés[Jour],DAY('Calendrier annuel'!BR31))=0,"",COUNTIFS(Tableau_salariés[Mois],MONTH('Calendrier annuel'!BR31),Tableau_salariés[Jour],DAY('Calendrier annuel'!BR31)))</f>
        <v/>
      </c>
      <c r="BX31" s="4"/>
      <c r="BY31" s="35">
        <f t="shared" ca="1" si="22"/>
        <v>46354</v>
      </c>
      <c r="BZ31" s="33">
        <f t="shared" ca="1" si="10"/>
        <v>46354</v>
      </c>
      <c r="CA31" s="4" t="str">
        <f t="array" aca="1" ref="CA31" ca="1">IFERROR(INDEX(T_vacances[#Data],MATCH(1,('Calendrier annuel'!BY31&gt;=T_vacances[Date début])*(T_vacances[Date fin]&gt;='Calendrier annuel'!BY31)*(T_vacances[Zone]="A"),0),4),"")</f>
        <v/>
      </c>
      <c r="CB31" s="4" t="str">
        <f t="array" aca="1" ref="CB31" ca="1">IFERROR(INDEX(T_vacances[#Data],MATCH(1,('Calendrier annuel'!BY31&gt;=T_vacances[Date début])*(T_vacances[Date fin]&gt;='Calendrier annuel'!BY31)*(T_vacances[Zone]="B"),0),4),"")</f>
        <v/>
      </c>
      <c r="CC31" s="4" t="str">
        <f t="array" aca="1" ref="CC31" ca="1">IFERROR(INDEX(T_vacances[#Data],MATCH(1,('Calendrier annuel'!BY31&gt;=T_vacances[Date début])*(T_vacances[Date fin]&gt;='Calendrier annuel'!BY31)*(T_vacances[Zone]="C"),0),4),"")</f>
        <v/>
      </c>
      <c r="CD31" s="3">
        <f ca="1">IF(COUNTIFS(Tableau_salariés[Mois],MONTH('Calendrier annuel'!BY31),Tableau_salariés[Jour],DAY('Calendrier annuel'!BY31))=0,"",COUNTIFS(Tableau_salariés[Mois],MONTH('Calendrier annuel'!BY31),Tableau_salariés[Jour],DAY('Calendrier annuel'!BY31)))</f>
        <v>1</v>
      </c>
      <c r="CE31" s="4"/>
      <c r="CF31" s="35">
        <f t="shared" ca="1" si="23"/>
        <v>46384</v>
      </c>
      <c r="CG31" s="33">
        <f t="shared" ca="1" si="11"/>
        <v>46384</v>
      </c>
      <c r="CH31" s="4" t="str">
        <f t="array" aca="1" ref="CH31" ca="1">IFERROR(INDEX(T_vacances[#Data],MATCH(1,('Calendrier annuel'!CF31&gt;=T_vacances[Date début])*(T_vacances[Date fin]&gt;='Calendrier annuel'!CF31)*(T_vacances[Zone]="A"),0),4),"")</f>
        <v>A</v>
      </c>
      <c r="CI31" s="4" t="str">
        <f t="array" aca="1" ref="CI31" ca="1">IFERROR(INDEX(T_vacances[#Data],MATCH(1,('Calendrier annuel'!CF31&gt;=T_vacances[Date début])*(T_vacances[Date fin]&gt;='Calendrier annuel'!CF31)*(T_vacances[Zone]="B"),0),4),"")</f>
        <v>B</v>
      </c>
      <c r="CJ31" s="4" t="str">
        <f t="array" aca="1" ref="CJ31" ca="1">IFERROR(INDEX(T_vacances[#Data],MATCH(1,('Calendrier annuel'!CF31&gt;=T_vacances[Date début])*(T_vacances[Date fin]&gt;='Calendrier annuel'!CF31)*(T_vacances[Zone]="C"),0),4),"")</f>
        <v>C</v>
      </c>
      <c r="CK31" s="3">
        <f ca="1">IF(COUNTIFS(Tableau_salariés[Mois],MONTH('Calendrier annuel'!CF31),Tableau_salariés[Jour],DAY('Calendrier annuel'!CF31))=0,"",COUNTIFS(Tableau_salariés[Mois],MONTH('Calendrier annuel'!CF31),Tableau_salariés[Jour],DAY('Calendrier annuel'!CF31)))</f>
        <v>1</v>
      </c>
    </row>
    <row r="32" spans="2:89">
      <c r="B32" s="10"/>
      <c r="D32" s="10"/>
      <c r="E32" s="9"/>
      <c r="G32" s="35">
        <f t="shared" ca="1" si="12"/>
        <v>46051</v>
      </c>
      <c r="H32" s="33">
        <f t="shared" ca="1" si="0"/>
        <v>46051</v>
      </c>
      <c r="I32" s="4" t="str">
        <f t="array" aca="1" ref="I32" ca="1">IFERROR(INDEX(T_vacances[#Data],MATCH(1,('Calendrier annuel'!G32&gt;=T_vacances[Date début])*(T_vacances[Date fin]&gt;='Calendrier annuel'!G32)*(T_vacances[Zone]="A"),0),4),"")</f>
        <v/>
      </c>
      <c r="J32" s="4" t="str">
        <f t="array" aca="1" ref="J32" ca="1">IFERROR(INDEX(T_vacances[#Data],MATCH(1,('Calendrier annuel'!G32&gt;=T_vacances[Date début])*(T_vacances[Date fin]&gt;='Calendrier annuel'!G32)*(T_vacances[Zone]="B"),0),4),"")</f>
        <v/>
      </c>
      <c r="K32" s="4" t="str">
        <f t="array" aca="1" ref="K32" ca="1">IFERROR(INDEX(T_vacances[#Data],MATCH(1,('Calendrier annuel'!G32&gt;=T_vacances[Date début])*(T_vacances[Date fin]&gt;='Calendrier annuel'!G32)*(T_vacances[Zone]="C"),0),4),"")</f>
        <v/>
      </c>
      <c r="L32" s="3">
        <f ca="1">IF(COUNTIFS(Tableau_salariés[Mois],MONTH('Calendrier annuel'!G32),Tableau_salariés[Jour],DAY('Calendrier annuel'!G32))=0,"",COUNTIFS(Tableau_salariés[Mois],MONTH('Calendrier annuel'!G32),Tableau_salariés[Jour],DAY('Calendrier annuel'!G32)))</f>
        <v>1</v>
      </c>
      <c r="M32" s="4"/>
      <c r="N32" s="35" t="str">
        <f t="shared" ca="1" si="13"/>
        <v/>
      </c>
      <c r="O32" s="33" t="str">
        <f t="shared" ca="1" si="1"/>
        <v/>
      </c>
      <c r="P32" s="4" t="str">
        <f t="array" aca="1" ref="P32" ca="1">IFERROR(INDEX(T_vacances[#Data],MATCH(1,('Calendrier annuel'!N32&gt;=T_vacances[Date début])*(T_vacances[Date fin]&gt;='Calendrier annuel'!N32)*(T_vacances[Zone]="A"),0),4),"")</f>
        <v/>
      </c>
      <c r="Q32" s="4" t="str">
        <f t="array" aca="1" ref="Q32" ca="1">IFERROR(INDEX(T_vacances[#Data],MATCH(1,('Calendrier annuel'!N32&gt;=T_vacances[Date début])*(T_vacances[Date fin]&gt;='Calendrier annuel'!N32)*(T_vacances[Zone]="B"),0),4),"")</f>
        <v/>
      </c>
      <c r="R32" s="4" t="str">
        <f t="array" aca="1" ref="R32" ca="1">IFERROR(INDEX(T_vacances[#Data],MATCH(1,('Calendrier annuel'!N32&gt;=T_vacances[Date début])*(T_vacances[Date fin]&gt;='Calendrier annuel'!N32)*(T_vacances[Zone]="C"),0),4),"")</f>
        <v/>
      </c>
      <c r="S32" s="3" t="str">
        <f ca="1">IF(COUNTIFS(Tableau_salariés[Mois],MONTH('Calendrier annuel'!N32),Tableau_salariés[Jour],DAY('Calendrier annuel'!N32))=0,"",COUNTIFS(Tableau_salariés[Mois],MONTH('Calendrier annuel'!N32),Tableau_salariés[Jour],DAY('Calendrier annuel'!N32)))</f>
        <v/>
      </c>
      <c r="T32" s="4"/>
      <c r="U32" s="35">
        <f t="shared" ca="1" si="14"/>
        <v>46110</v>
      </c>
      <c r="V32" s="33">
        <f t="shared" ca="1" si="2"/>
        <v>46110</v>
      </c>
      <c r="W32" s="4" t="str">
        <f t="array" aca="1" ref="W32" ca="1">IFERROR(INDEX(T_vacances[#Data],MATCH(1,('Calendrier annuel'!U32&gt;=T_vacances[Date début])*(T_vacances[Date fin]&gt;='Calendrier annuel'!U32)*(T_vacances[Zone]="A"),0),4),"")</f>
        <v/>
      </c>
      <c r="X32" s="4" t="str">
        <f t="array" aca="1" ref="X32" ca="1">IFERROR(INDEX(T_vacances[#Data],MATCH(1,('Calendrier annuel'!U32&gt;=T_vacances[Date début])*(T_vacances[Date fin]&gt;='Calendrier annuel'!U32)*(T_vacances[Zone]="B"),0),4),"")</f>
        <v/>
      </c>
      <c r="Y32" s="4" t="str">
        <f t="array" aca="1" ref="Y32" ca="1">IFERROR(INDEX(T_vacances[#Data],MATCH(1,('Calendrier annuel'!U32&gt;=T_vacances[Date début])*(T_vacances[Date fin]&gt;='Calendrier annuel'!U32)*(T_vacances[Zone]="C"),0),4),"")</f>
        <v/>
      </c>
      <c r="Z32" s="3" t="str">
        <f ca="1">IF(COUNTIFS(Tableau_salariés[Mois],MONTH('Calendrier annuel'!U32),Tableau_salariés[Jour],DAY('Calendrier annuel'!U32))=0,"",COUNTIFS(Tableau_salariés[Mois],MONTH('Calendrier annuel'!U32),Tableau_salariés[Jour],DAY('Calendrier annuel'!U32)))</f>
        <v/>
      </c>
      <c r="AA32" s="36"/>
      <c r="AB32" s="35">
        <f t="shared" ca="1" si="15"/>
        <v>46141</v>
      </c>
      <c r="AC32" s="33">
        <f t="shared" ca="1" si="3"/>
        <v>46141</v>
      </c>
      <c r="AD32" s="4" t="str">
        <f t="array" aca="1" ref="AD32" ca="1">IFERROR(INDEX(T_vacances[#Data],MATCH(1,('Calendrier annuel'!AB32&gt;=T_vacances[Date début])*(T_vacances[Date fin]&gt;='Calendrier annuel'!AB32)*(T_vacances[Zone]="A"),0),4),"")</f>
        <v/>
      </c>
      <c r="AE32" s="4" t="str">
        <f t="array" aca="1" ref="AE32" ca="1">IFERROR(INDEX(T_vacances[#Data],MATCH(1,('Calendrier annuel'!AB32&gt;=T_vacances[Date début])*(T_vacances[Date fin]&gt;='Calendrier annuel'!AB32)*(T_vacances[Zone]="B"),0),4),"")</f>
        <v/>
      </c>
      <c r="AF32" s="4" t="str">
        <f t="array" aca="1" ref="AF32" ca="1">IFERROR(INDEX(T_vacances[#Data],MATCH(1,('Calendrier annuel'!AB32&gt;=T_vacances[Date début])*(T_vacances[Date fin]&gt;='Calendrier annuel'!AB32)*(T_vacances[Zone]="C"),0),4),"")</f>
        <v>C</v>
      </c>
      <c r="AG32" s="3" t="str">
        <f ca="1">IF(COUNTIFS(Tableau_salariés[Mois],MONTH('Calendrier annuel'!AB32),Tableau_salariés[Jour],DAY('Calendrier annuel'!AB32))=0,"",COUNTIFS(Tableau_salariés[Mois],MONTH('Calendrier annuel'!AB32),Tableau_salariés[Jour],DAY('Calendrier annuel'!AB32)))</f>
        <v/>
      </c>
      <c r="AH32" s="4"/>
      <c r="AI32" s="35">
        <f t="shared" ca="1" si="24"/>
        <v>46171</v>
      </c>
      <c r="AJ32" s="33">
        <f t="shared" ca="1" si="4"/>
        <v>46171</v>
      </c>
      <c r="AK32" s="4" t="str">
        <f t="array" aca="1" ref="AK32" ca="1">IFERROR(INDEX(T_vacances[#Data],MATCH(1,('Calendrier annuel'!AI32&gt;=T_vacances[Date début])*(T_vacances[Date fin]&gt;='Calendrier annuel'!AI32)*(T_vacances[Zone]="A"),0),4),"")</f>
        <v/>
      </c>
      <c r="AL32" s="4" t="str">
        <f t="array" aca="1" ref="AL32" ca="1">IFERROR(INDEX(T_vacances[#Data],MATCH(1,('Calendrier annuel'!AI32&gt;=T_vacances[Date début])*(T_vacances[Date fin]&gt;='Calendrier annuel'!AI32)*(T_vacances[Zone]="B"),0),4),"")</f>
        <v/>
      </c>
      <c r="AM32" s="4" t="str">
        <f t="array" aca="1" ref="AM32" ca="1">IFERROR(INDEX(T_vacances[#Data],MATCH(1,('Calendrier annuel'!AI32&gt;=T_vacances[Date début])*(T_vacances[Date fin]&gt;='Calendrier annuel'!AI32)*(T_vacances[Zone]="C"),0),4),"")</f>
        <v/>
      </c>
      <c r="AN32" s="3" t="str">
        <f ca="1">IF(COUNTIFS(Tableau_salariés[Mois],MONTH('Calendrier annuel'!AI32),Tableau_salariés[Jour],DAY('Calendrier annuel'!AI32))=0,"",COUNTIFS(Tableau_salariés[Mois],MONTH('Calendrier annuel'!AI32),Tableau_salariés[Jour],DAY('Calendrier annuel'!AI32)))</f>
        <v/>
      </c>
      <c r="AO32" s="4"/>
      <c r="AP32" s="35">
        <f t="shared" ca="1" si="17"/>
        <v>46202</v>
      </c>
      <c r="AQ32" s="33">
        <f t="shared" ca="1" si="5"/>
        <v>46202</v>
      </c>
      <c r="AR32" s="4" t="str">
        <f t="array" aca="1" ref="AR32" ca="1">IFERROR(INDEX(T_vacances[#Data],MATCH(1,('Calendrier annuel'!AP32&gt;=T_vacances[Date début])*(T_vacances[Date fin]&gt;='Calendrier annuel'!AP32)*(T_vacances[Zone]="A"),0),4),"")</f>
        <v/>
      </c>
      <c r="AS32" s="4" t="str">
        <f t="array" aca="1" ref="AS32" ca="1">IFERROR(INDEX(T_vacances[#Data],MATCH(1,('Calendrier annuel'!AP32&gt;=T_vacances[Date début])*(T_vacances[Date fin]&gt;='Calendrier annuel'!AP32)*(T_vacances[Zone]="B"),0),4),"")</f>
        <v/>
      </c>
      <c r="AT32" s="4" t="str">
        <f t="array" aca="1" ref="AT32" ca="1">IFERROR(INDEX(T_vacances[#Data],MATCH(1,('Calendrier annuel'!AP32&gt;=T_vacances[Date début])*(T_vacances[Date fin]&gt;='Calendrier annuel'!AP32)*(T_vacances[Zone]="C"),0),4),"")</f>
        <v/>
      </c>
      <c r="AU32" s="3" t="str">
        <f ca="1">IF(COUNTIFS(Tableau_salariés[Mois],MONTH('Calendrier annuel'!AP32),Tableau_salariés[Jour],DAY('Calendrier annuel'!AP32))=0,"",COUNTIFS(Tableau_salariés[Mois],MONTH('Calendrier annuel'!AP32),Tableau_salariés[Jour],DAY('Calendrier annuel'!AP32)))</f>
        <v/>
      </c>
      <c r="AV32" s="4"/>
      <c r="AW32" s="35">
        <f t="shared" ca="1" si="18"/>
        <v>46232</v>
      </c>
      <c r="AX32" s="33">
        <f t="shared" ca="1" si="6"/>
        <v>46232</v>
      </c>
      <c r="AY32" s="4" t="str">
        <f t="array" aca="1" ref="AY32" ca="1">IFERROR(INDEX(T_vacances[#Data],MATCH(1,('Calendrier annuel'!AW32&gt;=T_vacances[Date début])*(T_vacances[Date fin]&gt;='Calendrier annuel'!AW32)*(T_vacances[Zone]="A"),0),4),"")</f>
        <v>A</v>
      </c>
      <c r="AZ32" s="4" t="str">
        <f t="array" aca="1" ref="AZ32" ca="1">IFERROR(INDEX(T_vacances[#Data],MATCH(1,('Calendrier annuel'!AW32&gt;=T_vacances[Date début])*(T_vacances[Date fin]&gt;='Calendrier annuel'!AW32)*(T_vacances[Zone]="B"),0),4),"")</f>
        <v>B</v>
      </c>
      <c r="BA32" s="4" t="str">
        <f t="array" aca="1" ref="BA32" ca="1">IFERROR(INDEX(T_vacances[#Data],MATCH(1,('Calendrier annuel'!AW32&gt;=T_vacances[Date début])*(T_vacances[Date fin]&gt;='Calendrier annuel'!AW32)*(T_vacances[Zone]="C"),0),4),"")</f>
        <v>C</v>
      </c>
      <c r="BB32" s="34">
        <f ca="1">IF(COUNTIFS(Tableau_salariés[Mois],MONTH('Calendrier annuel'!AW32),Tableau_salariés[Jour],DAY('Calendrier annuel'!AW32))=0,"",COUNTIFS(Tableau_salariés[Mois],MONTH('Calendrier annuel'!AW32),Tableau_salariés[Jour],DAY('Calendrier annuel'!AW32)))</f>
        <v>1</v>
      </c>
      <c r="BC32" s="4"/>
      <c r="BD32" s="35">
        <f t="shared" ca="1" si="19"/>
        <v>46263</v>
      </c>
      <c r="BE32" s="33">
        <f t="shared" ca="1" si="7"/>
        <v>46263</v>
      </c>
      <c r="BF32" s="4" t="str">
        <f t="array" aca="1" ref="BF32" ca="1">IFERROR(INDEX(T_vacances[#Data],MATCH(1,('Calendrier annuel'!BD32&gt;=T_vacances[Date début])*(T_vacances[Date fin]&gt;='Calendrier annuel'!BD32)*(T_vacances[Zone]="A"),0),4),"")</f>
        <v>A</v>
      </c>
      <c r="BG32" s="4" t="str">
        <f t="array" aca="1" ref="BG32" ca="1">IFERROR(INDEX(T_vacances[#Data],MATCH(1,('Calendrier annuel'!BD32&gt;=T_vacances[Date début])*(T_vacances[Date fin]&gt;='Calendrier annuel'!BD32)*(T_vacances[Zone]="B"),0),4),"")</f>
        <v>B</v>
      </c>
      <c r="BH32" s="4" t="str">
        <f t="array" aca="1" ref="BH32" ca="1">IFERROR(INDEX(T_vacances[#Data],MATCH(1,('Calendrier annuel'!BD32&gt;=T_vacances[Date début])*(T_vacances[Date fin]&gt;='Calendrier annuel'!BD32)*(T_vacances[Zone]="C"),0),4),"")</f>
        <v>C</v>
      </c>
      <c r="BI32" s="3" t="str">
        <f ca="1">IF(COUNTIFS(Tableau_salariés[Mois],MONTH('Calendrier annuel'!BD32),Tableau_salariés[Jour],DAY('Calendrier annuel'!BD32))=0,"",COUNTIFS(Tableau_salariés[Mois],MONTH('Calendrier annuel'!BD32),Tableau_salariés[Jour],DAY('Calendrier annuel'!BD32)))</f>
        <v/>
      </c>
      <c r="BJ32" s="4"/>
      <c r="BK32" s="35">
        <f t="shared" ca="1" si="20"/>
        <v>46294</v>
      </c>
      <c r="BL32" s="33">
        <f t="shared" ca="1" si="8"/>
        <v>46294</v>
      </c>
      <c r="BM32" s="4" t="str">
        <f t="array" aca="1" ref="BM32" ca="1">IFERROR(INDEX(T_vacances[#Data],MATCH(1,('Calendrier annuel'!BK32&gt;=T_vacances[Date début])*(T_vacances[Date fin]&gt;='Calendrier annuel'!BK32)*(T_vacances[Zone]="A"),0),4),"")</f>
        <v/>
      </c>
      <c r="BN32" s="4" t="str">
        <f t="array" aca="1" ref="BN32" ca="1">IFERROR(INDEX(T_vacances[#Data],MATCH(1,('Calendrier annuel'!BK32&gt;=T_vacances[Date début])*(T_vacances[Date fin]&gt;='Calendrier annuel'!BK32)*(T_vacances[Zone]="B"),0),4),"")</f>
        <v/>
      </c>
      <c r="BO32" s="4" t="str">
        <f t="array" aca="1" ref="BO32" ca="1">IFERROR(INDEX(T_vacances[#Data],MATCH(1,('Calendrier annuel'!BK32&gt;=T_vacances[Date début])*(T_vacances[Date fin]&gt;='Calendrier annuel'!BK32)*(T_vacances[Zone]="C"),0),4),"")</f>
        <v/>
      </c>
      <c r="BP32" s="3" t="str">
        <f ca="1">IF(COUNTIFS(Tableau_salariés[Mois],MONTH('Calendrier annuel'!BK32),Tableau_salariés[Jour],DAY('Calendrier annuel'!BK32))=0,"",COUNTIFS(Tableau_salariés[Mois],MONTH('Calendrier annuel'!BK32),Tableau_salariés[Jour],DAY('Calendrier annuel'!BK32)))</f>
        <v/>
      </c>
      <c r="BQ32" s="4"/>
      <c r="BR32" s="35">
        <f t="shared" ca="1" si="21"/>
        <v>46324</v>
      </c>
      <c r="BS32" s="33">
        <f t="shared" ca="1" si="9"/>
        <v>46324</v>
      </c>
      <c r="BT32" s="4" t="str">
        <f t="array" aca="1" ref="BT32" ca="1">IFERROR(INDEX(T_vacances[#Data],MATCH(1,('Calendrier annuel'!BR32&gt;=T_vacances[Date début])*(T_vacances[Date fin]&gt;='Calendrier annuel'!BR32)*(T_vacances[Zone]="A"),0),4),"")</f>
        <v>A</v>
      </c>
      <c r="BU32" s="4" t="str">
        <f t="array" aca="1" ref="BU32" ca="1">IFERROR(INDEX(T_vacances[#Data],MATCH(1,('Calendrier annuel'!BR32&gt;=T_vacances[Date début])*(T_vacances[Date fin]&gt;='Calendrier annuel'!BR32)*(T_vacances[Zone]="B"),0),4),"")</f>
        <v>B</v>
      </c>
      <c r="BV32" s="4" t="str">
        <f t="array" aca="1" ref="BV32" ca="1">IFERROR(INDEX(T_vacances[#Data],MATCH(1,('Calendrier annuel'!BR32&gt;=T_vacances[Date début])*(T_vacances[Date fin]&gt;='Calendrier annuel'!BR32)*(T_vacances[Zone]="C"),0),4),"")</f>
        <v>C</v>
      </c>
      <c r="BW32" s="3" t="str">
        <f ca="1">IF(COUNTIFS(Tableau_salariés[Mois],MONTH('Calendrier annuel'!BR32),Tableau_salariés[Jour],DAY('Calendrier annuel'!BR32))=0,"",COUNTIFS(Tableau_salariés[Mois],MONTH('Calendrier annuel'!BR32),Tableau_salariés[Jour],DAY('Calendrier annuel'!BR32)))</f>
        <v/>
      </c>
      <c r="BX32" s="4"/>
      <c r="BY32" s="35">
        <f t="shared" ca="1" si="22"/>
        <v>46355</v>
      </c>
      <c r="BZ32" s="33">
        <f t="shared" ca="1" si="10"/>
        <v>46355</v>
      </c>
      <c r="CA32" s="4" t="str">
        <f t="array" aca="1" ref="CA32" ca="1">IFERROR(INDEX(T_vacances[#Data],MATCH(1,('Calendrier annuel'!BY32&gt;=T_vacances[Date début])*(T_vacances[Date fin]&gt;='Calendrier annuel'!BY32)*(T_vacances[Zone]="A"),0),4),"")</f>
        <v/>
      </c>
      <c r="CB32" s="4" t="str">
        <f t="array" aca="1" ref="CB32" ca="1">IFERROR(INDEX(T_vacances[#Data],MATCH(1,('Calendrier annuel'!BY32&gt;=T_vacances[Date début])*(T_vacances[Date fin]&gt;='Calendrier annuel'!BY32)*(T_vacances[Zone]="B"),0),4),"")</f>
        <v/>
      </c>
      <c r="CC32" s="4" t="str">
        <f t="array" aca="1" ref="CC32" ca="1">IFERROR(INDEX(T_vacances[#Data],MATCH(1,('Calendrier annuel'!BY32&gt;=T_vacances[Date début])*(T_vacances[Date fin]&gt;='Calendrier annuel'!BY32)*(T_vacances[Zone]="C"),0),4),"")</f>
        <v/>
      </c>
      <c r="CD32" s="3">
        <f ca="1">IF(COUNTIFS(Tableau_salariés[Mois],MONTH('Calendrier annuel'!BY32),Tableau_salariés[Jour],DAY('Calendrier annuel'!BY32))=0,"",COUNTIFS(Tableau_salariés[Mois],MONTH('Calendrier annuel'!BY32),Tableau_salariés[Jour],DAY('Calendrier annuel'!BY32)))</f>
        <v>1</v>
      </c>
      <c r="CE32" s="4"/>
      <c r="CF32" s="35">
        <f t="shared" ca="1" si="23"/>
        <v>46385</v>
      </c>
      <c r="CG32" s="33">
        <f t="shared" ca="1" si="11"/>
        <v>46385</v>
      </c>
      <c r="CH32" s="4" t="str">
        <f t="array" aca="1" ref="CH32" ca="1">IFERROR(INDEX(T_vacances[#Data],MATCH(1,('Calendrier annuel'!CF32&gt;=T_vacances[Date début])*(T_vacances[Date fin]&gt;='Calendrier annuel'!CF32)*(T_vacances[Zone]="A"),0),4),"")</f>
        <v>A</v>
      </c>
      <c r="CI32" s="4" t="str">
        <f t="array" aca="1" ref="CI32" ca="1">IFERROR(INDEX(T_vacances[#Data],MATCH(1,('Calendrier annuel'!CF32&gt;=T_vacances[Date début])*(T_vacances[Date fin]&gt;='Calendrier annuel'!CF32)*(T_vacances[Zone]="B"),0),4),"")</f>
        <v>B</v>
      </c>
      <c r="CJ32" s="4" t="str">
        <f t="array" aca="1" ref="CJ32" ca="1">IFERROR(INDEX(T_vacances[#Data],MATCH(1,('Calendrier annuel'!CF32&gt;=T_vacances[Date début])*(T_vacances[Date fin]&gt;='Calendrier annuel'!CF32)*(T_vacances[Zone]="C"),0),4),"")</f>
        <v>C</v>
      </c>
      <c r="CK32" s="3">
        <f ca="1">IF(COUNTIFS(Tableau_salariés[Mois],MONTH('Calendrier annuel'!CF32),Tableau_salariés[Jour],DAY('Calendrier annuel'!CF32))=0,"",COUNTIFS(Tableau_salariés[Mois],MONTH('Calendrier annuel'!CF32),Tableau_salariés[Jour],DAY('Calendrier annuel'!CF32)))</f>
        <v>1</v>
      </c>
    </row>
    <row r="33" spans="2:89">
      <c r="D33" s="10"/>
      <c r="E33" s="9"/>
      <c r="G33" s="35">
        <f t="shared" ca="1" si="12"/>
        <v>46052</v>
      </c>
      <c r="H33" s="33">
        <f t="shared" ca="1" si="0"/>
        <v>46052</v>
      </c>
      <c r="I33" s="4" t="str">
        <f t="array" aca="1" ref="I33" ca="1">IFERROR(INDEX(T_vacances[#Data],MATCH(1,('Calendrier annuel'!G33&gt;=T_vacances[Date début])*(T_vacances[Date fin]&gt;='Calendrier annuel'!G33)*(T_vacances[Zone]="A"),0),4),"")</f>
        <v/>
      </c>
      <c r="J33" s="4" t="str">
        <f t="array" aca="1" ref="J33" ca="1">IFERROR(INDEX(T_vacances[#Data],MATCH(1,('Calendrier annuel'!G33&gt;=T_vacances[Date début])*(T_vacances[Date fin]&gt;='Calendrier annuel'!G33)*(T_vacances[Zone]="B"),0),4),"")</f>
        <v/>
      </c>
      <c r="K33" s="4" t="str">
        <f t="array" aca="1" ref="K33" ca="1">IFERROR(INDEX(T_vacances[#Data],MATCH(1,('Calendrier annuel'!G33&gt;=T_vacances[Date début])*(T_vacances[Date fin]&gt;='Calendrier annuel'!G33)*(T_vacances[Zone]="C"),0),4),"")</f>
        <v/>
      </c>
      <c r="L33" s="3">
        <f ca="1">IF(COUNTIFS(Tableau_salariés[Mois],MONTH('Calendrier annuel'!G33),Tableau_salariés[Jour],DAY('Calendrier annuel'!G33))=0,"",COUNTIFS(Tableau_salariés[Mois],MONTH('Calendrier annuel'!G33),Tableau_salariés[Jour],DAY('Calendrier annuel'!G33)))</f>
        <v>1</v>
      </c>
      <c r="M33" s="4"/>
      <c r="N33" s="35" t="str">
        <f t="shared" ca="1" si="13"/>
        <v/>
      </c>
      <c r="O33" s="33" t="str">
        <f t="shared" ca="1" si="1"/>
        <v/>
      </c>
      <c r="P33" s="4" t="str">
        <f t="array" aca="1" ref="P33" ca="1">IFERROR(INDEX(T_vacances[#Data],MATCH(1,('Calendrier annuel'!N33&gt;=T_vacances[Date début])*(T_vacances[Date fin]&gt;='Calendrier annuel'!N33)*(T_vacances[Zone]="A"),0),4),"")</f>
        <v/>
      </c>
      <c r="Q33" s="4" t="str">
        <f t="array" aca="1" ref="Q33" ca="1">IFERROR(INDEX(T_vacances[#Data],MATCH(1,('Calendrier annuel'!N33&gt;=T_vacances[Date début])*(T_vacances[Date fin]&gt;='Calendrier annuel'!N33)*(T_vacances[Zone]="B"),0),4),"")</f>
        <v/>
      </c>
      <c r="R33" s="4" t="str">
        <f t="array" aca="1" ref="R33" ca="1">IFERROR(INDEX(T_vacances[#Data],MATCH(1,('Calendrier annuel'!N33&gt;=T_vacances[Date début])*(T_vacances[Date fin]&gt;='Calendrier annuel'!N33)*(T_vacances[Zone]="C"),0),4),"")</f>
        <v/>
      </c>
      <c r="S33" s="34" t="str">
        <f ca="1">IF(COUNTIFS(Tableau_salariés[Mois],MONTH('Calendrier annuel'!N33),Tableau_salariés[Jour],DAY('Calendrier annuel'!N33))=0,"",COUNTIFS(Tableau_salariés[Mois],MONTH('Calendrier annuel'!N33),Tableau_salariés[Jour],DAY('Calendrier annuel'!N33)))</f>
        <v/>
      </c>
      <c r="T33" s="4"/>
      <c r="U33" s="35">
        <f t="shared" ca="1" si="14"/>
        <v>46111</v>
      </c>
      <c r="V33" s="33">
        <f t="shared" ca="1" si="2"/>
        <v>46111</v>
      </c>
      <c r="W33" s="4" t="str">
        <f t="array" aca="1" ref="W33" ca="1">IFERROR(INDEX(T_vacances[#Data],MATCH(1,('Calendrier annuel'!U33&gt;=T_vacances[Date début])*(T_vacances[Date fin]&gt;='Calendrier annuel'!U33)*(T_vacances[Zone]="A"),0),4),"")</f>
        <v/>
      </c>
      <c r="X33" s="4" t="str">
        <f t="array" aca="1" ref="X33" ca="1">IFERROR(INDEX(T_vacances[#Data],MATCH(1,('Calendrier annuel'!U33&gt;=T_vacances[Date début])*(T_vacances[Date fin]&gt;='Calendrier annuel'!U33)*(T_vacances[Zone]="B"),0),4),"")</f>
        <v/>
      </c>
      <c r="Y33" s="4" t="str">
        <f t="array" aca="1" ref="Y33" ca="1">IFERROR(INDEX(T_vacances[#Data],MATCH(1,('Calendrier annuel'!U33&gt;=T_vacances[Date début])*(T_vacances[Date fin]&gt;='Calendrier annuel'!U33)*(T_vacances[Zone]="C"),0),4),"")</f>
        <v/>
      </c>
      <c r="Z33" s="3">
        <f ca="1">IF(COUNTIFS(Tableau_salariés[Mois],MONTH('Calendrier annuel'!U33),Tableau_salariés[Jour],DAY('Calendrier annuel'!U33))=0,"",COUNTIFS(Tableau_salariés[Mois],MONTH('Calendrier annuel'!U33),Tableau_salariés[Jour],DAY('Calendrier annuel'!U33)))</f>
        <v>1</v>
      </c>
      <c r="AA33" s="36"/>
      <c r="AB33" s="35">
        <f t="shared" ca="1" si="15"/>
        <v>46142</v>
      </c>
      <c r="AC33" s="33">
        <f t="shared" ca="1" si="3"/>
        <v>46142</v>
      </c>
      <c r="AD33" s="4" t="str">
        <f t="array" aca="1" ref="AD33" ca="1">IFERROR(INDEX(T_vacances[#Data],MATCH(1,('Calendrier annuel'!AB33&gt;=T_vacances[Date début])*(T_vacances[Date fin]&gt;='Calendrier annuel'!AB33)*(T_vacances[Zone]="A"),0),4),"")</f>
        <v/>
      </c>
      <c r="AE33" s="4" t="str">
        <f t="array" aca="1" ref="AE33" ca="1">IFERROR(INDEX(T_vacances[#Data],MATCH(1,('Calendrier annuel'!AB33&gt;=T_vacances[Date début])*(T_vacances[Date fin]&gt;='Calendrier annuel'!AB33)*(T_vacances[Zone]="B"),0),4),"")</f>
        <v/>
      </c>
      <c r="AF33" s="4" t="str">
        <f t="array" aca="1" ref="AF33" ca="1">IFERROR(INDEX(T_vacances[#Data],MATCH(1,('Calendrier annuel'!AB33&gt;=T_vacances[Date début])*(T_vacances[Date fin]&gt;='Calendrier annuel'!AB33)*(T_vacances[Zone]="C"),0),4),"")</f>
        <v>C</v>
      </c>
      <c r="AG33" s="3" t="str">
        <f ca="1">IF(COUNTIFS(Tableau_salariés[Mois],MONTH('Calendrier annuel'!AB33),Tableau_salariés[Jour],DAY('Calendrier annuel'!AB33))=0,"",COUNTIFS(Tableau_salariés[Mois],MONTH('Calendrier annuel'!AB33),Tableau_salariés[Jour],DAY('Calendrier annuel'!AB33)))</f>
        <v/>
      </c>
      <c r="AH33" s="4"/>
      <c r="AI33" s="35">
        <f t="shared" ca="1" si="24"/>
        <v>46172</v>
      </c>
      <c r="AJ33" s="33">
        <f t="shared" ca="1" si="4"/>
        <v>46172</v>
      </c>
      <c r="AK33" s="4" t="str">
        <f t="array" aca="1" ref="AK33" ca="1">IFERROR(INDEX(T_vacances[#Data],MATCH(1,('Calendrier annuel'!AI33&gt;=T_vacances[Date début])*(T_vacances[Date fin]&gt;='Calendrier annuel'!AI33)*(T_vacances[Zone]="A"),0),4),"")</f>
        <v/>
      </c>
      <c r="AL33" s="4" t="str">
        <f t="array" aca="1" ref="AL33" ca="1">IFERROR(INDEX(T_vacances[#Data],MATCH(1,('Calendrier annuel'!AI33&gt;=T_vacances[Date début])*(T_vacances[Date fin]&gt;='Calendrier annuel'!AI33)*(T_vacances[Zone]="B"),0),4),"")</f>
        <v/>
      </c>
      <c r="AM33" s="4" t="str">
        <f t="array" aca="1" ref="AM33" ca="1">IFERROR(INDEX(T_vacances[#Data],MATCH(1,('Calendrier annuel'!AI33&gt;=T_vacances[Date début])*(T_vacances[Date fin]&gt;='Calendrier annuel'!AI33)*(T_vacances[Zone]="C"),0),4),"")</f>
        <v/>
      </c>
      <c r="AN33" s="3">
        <f ca="1">IF(COUNTIFS(Tableau_salariés[Mois],MONTH('Calendrier annuel'!AI33),Tableau_salariés[Jour],DAY('Calendrier annuel'!AI33))=0,"",COUNTIFS(Tableau_salariés[Mois],MONTH('Calendrier annuel'!AI33),Tableau_salariés[Jour],DAY('Calendrier annuel'!AI33)))</f>
        <v>1</v>
      </c>
      <c r="AO33" s="4"/>
      <c r="AP33" s="35">
        <f t="shared" ca="1" si="17"/>
        <v>46203</v>
      </c>
      <c r="AQ33" s="33">
        <f t="shared" ca="1" si="5"/>
        <v>46203</v>
      </c>
      <c r="AR33" s="4" t="str">
        <f t="array" aca="1" ref="AR33" ca="1">IFERROR(INDEX(T_vacances[#Data],MATCH(1,('Calendrier annuel'!AP33&gt;=T_vacances[Date début])*(T_vacances[Date fin]&gt;='Calendrier annuel'!AP33)*(T_vacances[Zone]="A"),0),4),"")</f>
        <v/>
      </c>
      <c r="AS33" s="4" t="str">
        <f t="array" aca="1" ref="AS33" ca="1">IFERROR(INDEX(T_vacances[#Data],MATCH(1,('Calendrier annuel'!AP33&gt;=T_vacances[Date début])*(T_vacances[Date fin]&gt;='Calendrier annuel'!AP33)*(T_vacances[Zone]="B"),0),4),"")</f>
        <v/>
      </c>
      <c r="AT33" s="4" t="str">
        <f t="array" aca="1" ref="AT33" ca="1">IFERROR(INDEX(T_vacances[#Data],MATCH(1,('Calendrier annuel'!AP33&gt;=T_vacances[Date début])*(T_vacances[Date fin]&gt;='Calendrier annuel'!AP33)*(T_vacances[Zone]="C"),0),4),"")</f>
        <v/>
      </c>
      <c r="AU33" s="3">
        <f ca="1">IF(COUNTIFS(Tableau_salariés[Mois],MONTH('Calendrier annuel'!AP33),Tableau_salariés[Jour],DAY('Calendrier annuel'!AP33))=0,"",COUNTIFS(Tableau_salariés[Mois],MONTH('Calendrier annuel'!AP33),Tableau_salariés[Jour],DAY('Calendrier annuel'!AP33)))</f>
        <v>2</v>
      </c>
      <c r="AV33" s="4"/>
      <c r="AW33" s="35">
        <f t="shared" ca="1" si="18"/>
        <v>46233</v>
      </c>
      <c r="AX33" s="33">
        <f t="shared" ca="1" si="6"/>
        <v>46233</v>
      </c>
      <c r="AY33" s="4" t="str">
        <f t="array" aca="1" ref="AY33" ca="1">IFERROR(INDEX(T_vacances[#Data],MATCH(1,('Calendrier annuel'!AW33&gt;=T_vacances[Date début])*(T_vacances[Date fin]&gt;='Calendrier annuel'!AW33)*(T_vacances[Zone]="A"),0),4),"")</f>
        <v>A</v>
      </c>
      <c r="AZ33" s="4" t="str">
        <f t="array" aca="1" ref="AZ33" ca="1">IFERROR(INDEX(T_vacances[#Data],MATCH(1,('Calendrier annuel'!AW33&gt;=T_vacances[Date début])*(T_vacances[Date fin]&gt;='Calendrier annuel'!AW33)*(T_vacances[Zone]="B"),0),4),"")</f>
        <v>B</v>
      </c>
      <c r="BA33" s="4" t="str">
        <f t="array" aca="1" ref="BA33" ca="1">IFERROR(INDEX(T_vacances[#Data],MATCH(1,('Calendrier annuel'!AW33&gt;=T_vacances[Date début])*(T_vacances[Date fin]&gt;='Calendrier annuel'!AW33)*(T_vacances[Zone]="C"),0),4),"")</f>
        <v>C</v>
      </c>
      <c r="BB33" s="34">
        <f ca="1">IF(COUNTIFS(Tableau_salariés[Mois],MONTH('Calendrier annuel'!AW33),Tableau_salariés[Jour],DAY('Calendrier annuel'!AW33))=0,"",COUNTIFS(Tableau_salariés[Mois],MONTH('Calendrier annuel'!AW33),Tableau_salariés[Jour],DAY('Calendrier annuel'!AW33)))</f>
        <v>1</v>
      </c>
      <c r="BC33" s="4"/>
      <c r="BD33" s="35">
        <f t="shared" ca="1" si="19"/>
        <v>46264</v>
      </c>
      <c r="BE33" s="33">
        <f t="shared" ca="1" si="7"/>
        <v>46264</v>
      </c>
      <c r="BF33" s="4" t="str">
        <f t="array" aca="1" ref="BF33" ca="1">IFERROR(INDEX(T_vacances[#Data],MATCH(1,('Calendrier annuel'!BD33&gt;=T_vacances[Date début])*(T_vacances[Date fin]&gt;='Calendrier annuel'!BD33)*(T_vacances[Zone]="A"),0),4),"")</f>
        <v>A</v>
      </c>
      <c r="BG33" s="4" t="str">
        <f t="array" aca="1" ref="BG33" ca="1">IFERROR(INDEX(T_vacances[#Data],MATCH(1,('Calendrier annuel'!BD33&gt;=T_vacances[Date début])*(T_vacances[Date fin]&gt;='Calendrier annuel'!BD33)*(T_vacances[Zone]="B"),0),4),"")</f>
        <v>B</v>
      </c>
      <c r="BH33" s="4" t="str">
        <f t="array" aca="1" ref="BH33" ca="1">IFERROR(INDEX(T_vacances[#Data],MATCH(1,('Calendrier annuel'!BD33&gt;=T_vacances[Date début])*(T_vacances[Date fin]&gt;='Calendrier annuel'!BD33)*(T_vacances[Zone]="C"),0),4),"")</f>
        <v>C</v>
      </c>
      <c r="BI33" s="3" t="str">
        <f ca="1">IF(COUNTIFS(Tableau_salariés[Mois],MONTH('Calendrier annuel'!BD33),Tableau_salariés[Jour],DAY('Calendrier annuel'!BD33))=0,"",COUNTIFS(Tableau_salariés[Mois],MONTH('Calendrier annuel'!BD33),Tableau_salariés[Jour],DAY('Calendrier annuel'!BD33)))</f>
        <v/>
      </c>
      <c r="BJ33" s="4"/>
      <c r="BK33" s="35">
        <f t="shared" ca="1" si="20"/>
        <v>46295</v>
      </c>
      <c r="BL33" s="33">
        <f t="shared" ca="1" si="8"/>
        <v>46295</v>
      </c>
      <c r="BM33" s="4" t="str">
        <f t="array" aca="1" ref="BM33" ca="1">IFERROR(INDEX(T_vacances[#Data],MATCH(1,('Calendrier annuel'!BK33&gt;=T_vacances[Date début])*(T_vacances[Date fin]&gt;='Calendrier annuel'!BK33)*(T_vacances[Zone]="A"),0),4),"")</f>
        <v/>
      </c>
      <c r="BN33" s="4" t="str">
        <f t="array" aca="1" ref="BN33" ca="1">IFERROR(INDEX(T_vacances[#Data],MATCH(1,('Calendrier annuel'!BK33&gt;=T_vacances[Date début])*(T_vacances[Date fin]&gt;='Calendrier annuel'!BK33)*(T_vacances[Zone]="B"),0),4),"")</f>
        <v/>
      </c>
      <c r="BO33" s="4" t="str">
        <f t="array" aca="1" ref="BO33" ca="1">IFERROR(INDEX(T_vacances[#Data],MATCH(1,('Calendrier annuel'!BK33&gt;=T_vacances[Date début])*(T_vacances[Date fin]&gt;='Calendrier annuel'!BK33)*(T_vacances[Zone]="C"),0),4),"")</f>
        <v/>
      </c>
      <c r="BP33" s="3" t="str">
        <f ca="1">IF(COUNTIFS(Tableau_salariés[Mois],MONTH('Calendrier annuel'!BK33),Tableau_salariés[Jour],DAY('Calendrier annuel'!BK33))=0,"",COUNTIFS(Tableau_salariés[Mois],MONTH('Calendrier annuel'!BK33),Tableau_salariés[Jour],DAY('Calendrier annuel'!BK33)))</f>
        <v/>
      </c>
      <c r="BQ33" s="4"/>
      <c r="BR33" s="35">
        <f t="shared" ca="1" si="21"/>
        <v>46325</v>
      </c>
      <c r="BS33" s="33">
        <f t="shared" ca="1" si="9"/>
        <v>46325</v>
      </c>
      <c r="BT33" s="4" t="str">
        <f t="array" aca="1" ref="BT33" ca="1">IFERROR(INDEX(T_vacances[#Data],MATCH(1,('Calendrier annuel'!BR33&gt;=T_vacances[Date début])*(T_vacances[Date fin]&gt;='Calendrier annuel'!BR33)*(T_vacances[Zone]="A"),0),4),"")</f>
        <v>A</v>
      </c>
      <c r="BU33" s="4" t="str">
        <f t="array" aca="1" ref="BU33" ca="1">IFERROR(INDEX(T_vacances[#Data],MATCH(1,('Calendrier annuel'!BR33&gt;=T_vacances[Date début])*(T_vacances[Date fin]&gt;='Calendrier annuel'!BR33)*(T_vacances[Zone]="B"),0),4),"")</f>
        <v>B</v>
      </c>
      <c r="BV33" s="4" t="str">
        <f t="array" aca="1" ref="BV33" ca="1">IFERROR(INDEX(T_vacances[#Data],MATCH(1,('Calendrier annuel'!BR33&gt;=T_vacances[Date début])*(T_vacances[Date fin]&gt;='Calendrier annuel'!BR33)*(T_vacances[Zone]="C"),0),4),"")</f>
        <v>C</v>
      </c>
      <c r="BW33" s="3" t="str">
        <f ca="1">IF(COUNTIFS(Tableau_salariés[Mois],MONTH('Calendrier annuel'!BR33),Tableau_salariés[Jour],DAY('Calendrier annuel'!BR33))=0,"",COUNTIFS(Tableau_salariés[Mois],MONTH('Calendrier annuel'!BR33),Tableau_salariés[Jour],DAY('Calendrier annuel'!BR33)))</f>
        <v/>
      </c>
      <c r="BX33" s="4"/>
      <c r="BY33" s="35">
        <f t="shared" ca="1" si="22"/>
        <v>46356</v>
      </c>
      <c r="BZ33" s="33">
        <f t="shared" ca="1" si="10"/>
        <v>46356</v>
      </c>
      <c r="CA33" s="4" t="str">
        <f t="array" aca="1" ref="CA33" ca="1">IFERROR(INDEX(T_vacances[#Data],MATCH(1,('Calendrier annuel'!BY33&gt;=T_vacances[Date début])*(T_vacances[Date fin]&gt;='Calendrier annuel'!BY33)*(T_vacances[Zone]="A"),0),4),"")</f>
        <v/>
      </c>
      <c r="CB33" s="4" t="str">
        <f t="array" aca="1" ref="CB33" ca="1">IFERROR(INDEX(T_vacances[#Data],MATCH(1,('Calendrier annuel'!BY33&gt;=T_vacances[Date début])*(T_vacances[Date fin]&gt;='Calendrier annuel'!BY33)*(T_vacances[Zone]="B"),0),4),"")</f>
        <v/>
      </c>
      <c r="CC33" s="4" t="str">
        <f t="array" aca="1" ref="CC33" ca="1">IFERROR(INDEX(T_vacances[#Data],MATCH(1,('Calendrier annuel'!BY33&gt;=T_vacances[Date début])*(T_vacances[Date fin]&gt;='Calendrier annuel'!BY33)*(T_vacances[Zone]="C"),0),4),"")</f>
        <v/>
      </c>
      <c r="CD33" s="3">
        <f ca="1">IF(COUNTIFS(Tableau_salariés[Mois],MONTH('Calendrier annuel'!BY33),Tableau_salariés[Jour],DAY('Calendrier annuel'!BY33))=0,"",COUNTIFS(Tableau_salariés[Mois],MONTH('Calendrier annuel'!BY33),Tableau_salariés[Jour],DAY('Calendrier annuel'!BY33)))</f>
        <v>2</v>
      </c>
      <c r="CE33" s="4"/>
      <c r="CF33" s="35">
        <f t="shared" ca="1" si="23"/>
        <v>46386</v>
      </c>
      <c r="CG33" s="33">
        <f t="shared" ca="1" si="11"/>
        <v>46386</v>
      </c>
      <c r="CH33" s="4" t="str">
        <f t="array" aca="1" ref="CH33" ca="1">IFERROR(INDEX(T_vacances[#Data],MATCH(1,('Calendrier annuel'!CF33&gt;=T_vacances[Date début])*(T_vacances[Date fin]&gt;='Calendrier annuel'!CF33)*(T_vacances[Zone]="A"),0),4),"")</f>
        <v>A</v>
      </c>
      <c r="CI33" s="4" t="str">
        <f t="array" aca="1" ref="CI33" ca="1">IFERROR(INDEX(T_vacances[#Data],MATCH(1,('Calendrier annuel'!CF33&gt;=T_vacances[Date début])*(T_vacances[Date fin]&gt;='Calendrier annuel'!CF33)*(T_vacances[Zone]="B"),0),4),"")</f>
        <v>B</v>
      </c>
      <c r="CJ33" s="4" t="str">
        <f t="array" aca="1" ref="CJ33" ca="1">IFERROR(INDEX(T_vacances[#Data],MATCH(1,('Calendrier annuel'!CF33&gt;=T_vacances[Date début])*(T_vacances[Date fin]&gt;='Calendrier annuel'!CF33)*(T_vacances[Zone]="C"),0),4),"")</f>
        <v>C</v>
      </c>
      <c r="CK33" s="3">
        <f ca="1">IF(COUNTIFS(Tableau_salariés[Mois],MONTH('Calendrier annuel'!CF33),Tableau_salariés[Jour],DAY('Calendrier annuel'!CF33))=0,"",COUNTIFS(Tableau_salariés[Mois],MONTH('Calendrier annuel'!CF33),Tableau_salariés[Jour],DAY('Calendrier annuel'!CF33)))</f>
        <v>1</v>
      </c>
    </row>
    <row r="34" spans="2:89">
      <c r="B34" s="6"/>
      <c r="D34" s="10"/>
      <c r="E34" s="9"/>
      <c r="G34" s="35">
        <f ca="1">IF(EOMONTH(G$4,0)&gt;G33,G33+1,"")</f>
        <v>46053</v>
      </c>
      <c r="H34" s="33">
        <f t="shared" ca="1" si="0"/>
        <v>46053</v>
      </c>
      <c r="I34" s="4" t="str">
        <f t="array" aca="1" ref="I34" ca="1">IFERROR(INDEX(T_vacances[#Data],MATCH(1,('Calendrier annuel'!G34&gt;=T_vacances[Date début])*(T_vacances[Date fin]&gt;='Calendrier annuel'!G34)*(T_vacances[Zone]="A"),0),4),"")</f>
        <v/>
      </c>
      <c r="J34" s="4" t="str">
        <f t="array" aca="1" ref="J34" ca="1">IFERROR(INDEX(T_vacances[#Data],MATCH(1,('Calendrier annuel'!G34&gt;=T_vacances[Date début])*(T_vacances[Date fin]&gt;='Calendrier annuel'!G34)*(T_vacances[Zone]="B"),0),4),"")</f>
        <v/>
      </c>
      <c r="K34" s="4" t="str">
        <f t="array" aca="1" ref="K34" ca="1">IFERROR(INDEX(T_vacances[#Data],MATCH(1,('Calendrier annuel'!G34&gt;=T_vacances[Date début])*(T_vacances[Date fin]&gt;='Calendrier annuel'!G34)*(T_vacances[Zone]="C"),0),4),"")</f>
        <v/>
      </c>
      <c r="L34" s="3" t="str">
        <f ca="1">IF(COUNTIFS(Tableau_salariés[Mois],MONTH('Calendrier annuel'!G34),Tableau_salariés[Jour],DAY('Calendrier annuel'!G34))=0,"",COUNTIFS(Tableau_salariés[Mois],MONTH('Calendrier annuel'!G34),Tableau_salariés[Jour],DAY('Calendrier annuel'!G34)))</f>
        <v/>
      </c>
      <c r="M34" s="4"/>
      <c r="N34" s="35" t="str">
        <f ca="1">IF(EOMONTH(N$4,0)&gt;N33,N33+1,"")</f>
        <v/>
      </c>
      <c r="O34" s="33" t="str">
        <f t="shared" ca="1" si="1"/>
        <v/>
      </c>
      <c r="P34" s="4" t="str">
        <f t="array" aca="1" ref="P34" ca="1">IFERROR(INDEX(T_vacances[#Data],MATCH(1,('Calendrier annuel'!N34&gt;=T_vacances[Date début])*(T_vacances[Date fin]&gt;='Calendrier annuel'!N34)*(T_vacances[Zone]="A"),0),4),"")</f>
        <v/>
      </c>
      <c r="Q34" s="4" t="str">
        <f t="array" aca="1" ref="Q34" ca="1">IFERROR(INDEX(T_vacances[#Data],MATCH(1,('Calendrier annuel'!N34&gt;=T_vacances[Date début])*(T_vacances[Date fin]&gt;='Calendrier annuel'!N34)*(T_vacances[Zone]="B"),0),4),"")</f>
        <v/>
      </c>
      <c r="R34" s="4" t="str">
        <f t="array" aca="1" ref="R34" ca="1">IFERROR(INDEX(T_vacances[#Data],MATCH(1,('Calendrier annuel'!N34&gt;=T_vacances[Date début])*(T_vacances[Date fin]&gt;='Calendrier annuel'!N34)*(T_vacances[Zone]="C"),0),4),"")</f>
        <v/>
      </c>
      <c r="S34" s="34" t="str">
        <f ca="1">IF(COUNTIFS(Tableau_salariés[Mois],MONTH('Calendrier annuel'!N34),Tableau_salariés[Jour],DAY('Calendrier annuel'!N34))=0,"",COUNTIFS(Tableau_salariés[Mois],MONTH('Calendrier annuel'!N34),Tableau_salariés[Jour],DAY('Calendrier annuel'!N34)))</f>
        <v/>
      </c>
      <c r="T34" s="4"/>
      <c r="U34" s="35">
        <f ca="1">IF(EOMONTH(U$4,0)&gt;U33,U33+1,"")</f>
        <v>46112</v>
      </c>
      <c r="V34" s="33">
        <f t="shared" ca="1" si="2"/>
        <v>46112</v>
      </c>
      <c r="W34" s="4" t="str">
        <f t="array" aca="1" ref="W34" ca="1">IFERROR(INDEX(T_vacances[#Data],MATCH(1,('Calendrier annuel'!U34&gt;=T_vacances[Date début])*(T_vacances[Date fin]&gt;='Calendrier annuel'!U34)*(T_vacances[Zone]="A"),0),4),"")</f>
        <v/>
      </c>
      <c r="X34" s="4" t="str">
        <f t="array" aca="1" ref="X34" ca="1">IFERROR(INDEX(T_vacances[#Data],MATCH(1,('Calendrier annuel'!U34&gt;=T_vacances[Date début])*(T_vacances[Date fin]&gt;='Calendrier annuel'!U34)*(T_vacances[Zone]="B"),0),4),"")</f>
        <v/>
      </c>
      <c r="Y34" s="4" t="str">
        <f t="array" aca="1" ref="Y34" ca="1">IFERROR(INDEX(T_vacances[#Data],MATCH(1,('Calendrier annuel'!U34&gt;=T_vacances[Date début])*(T_vacances[Date fin]&gt;='Calendrier annuel'!U34)*(T_vacances[Zone]="C"),0),4),"")</f>
        <v/>
      </c>
      <c r="Z34" s="3">
        <f ca="1">IF(COUNTIFS(Tableau_salariés[Mois],MONTH('Calendrier annuel'!U34),Tableau_salariés[Jour],DAY('Calendrier annuel'!U34))=0,"",COUNTIFS(Tableau_salariés[Mois],MONTH('Calendrier annuel'!U34),Tableau_salariés[Jour],DAY('Calendrier annuel'!U34)))</f>
        <v>1</v>
      </c>
      <c r="AA34" s="4"/>
      <c r="AB34" s="35" t="str">
        <f ca="1">IF(EOMONTH(AB$4,0)&gt;AB33,AB33+1,"")</f>
        <v/>
      </c>
      <c r="AC34" s="33" t="str">
        <f t="shared" ca="1" si="3"/>
        <v/>
      </c>
      <c r="AD34" s="4" t="str">
        <f t="array" aca="1" ref="AD34" ca="1">IFERROR(INDEX(T_vacances[#Data],MATCH(1,('Calendrier annuel'!AB34&gt;=T_vacances[Date début])*(T_vacances[Date fin]&gt;='Calendrier annuel'!AB34)*(T_vacances[Zone]="A"),0),4),"")</f>
        <v/>
      </c>
      <c r="AE34" s="4" t="str">
        <f t="array" aca="1" ref="AE34" ca="1">IFERROR(INDEX(T_vacances[#Data],MATCH(1,('Calendrier annuel'!AB34&gt;=T_vacances[Date début])*(T_vacances[Date fin]&gt;='Calendrier annuel'!AB34)*(T_vacances[Zone]="B"),0),4),"")</f>
        <v/>
      </c>
      <c r="AF34" s="4" t="str">
        <f t="array" aca="1" ref="AF34" ca="1">IFERROR(INDEX(T_vacances[#Data],MATCH(1,('Calendrier annuel'!AB34&gt;=T_vacances[Date début])*(T_vacances[Date fin]&gt;='Calendrier annuel'!AB34)*(T_vacances[Zone]="C"),0),4),"")</f>
        <v/>
      </c>
      <c r="AG34" s="34" t="s">
        <v>3</v>
      </c>
      <c r="AH34" s="4"/>
      <c r="AI34" s="35">
        <f ca="1">IF(EOMONTH(AI$4,0)&gt;AI33,AI33+1,"")</f>
        <v>46173</v>
      </c>
      <c r="AJ34" s="33">
        <f t="shared" ca="1" si="4"/>
        <v>46173</v>
      </c>
      <c r="AK34" s="4" t="str">
        <f t="array" aca="1" ref="AK34" ca="1">IFERROR(INDEX(T_vacances[#Data],MATCH(1,('Calendrier annuel'!AI34&gt;=T_vacances[Date début])*(T_vacances[Date fin]&gt;='Calendrier annuel'!AI34)*(T_vacances[Zone]="A"),0),4),"")</f>
        <v/>
      </c>
      <c r="AL34" s="4" t="str">
        <f t="array" aca="1" ref="AL34" ca="1">IFERROR(INDEX(T_vacances[#Data],MATCH(1,('Calendrier annuel'!AI34&gt;=T_vacances[Date début])*(T_vacances[Date fin]&gt;='Calendrier annuel'!AI34)*(T_vacances[Zone]="B"),0),4),"")</f>
        <v/>
      </c>
      <c r="AM34" s="4" t="str">
        <f t="array" aca="1" ref="AM34" ca="1">IFERROR(INDEX(T_vacances[#Data],MATCH(1,('Calendrier annuel'!AI34&gt;=T_vacances[Date début])*(T_vacances[Date fin]&gt;='Calendrier annuel'!AI34)*(T_vacances[Zone]="C"),0),4),"")</f>
        <v/>
      </c>
      <c r="AN34" s="3" t="str">
        <f ca="1">IF(COUNTIFS(Tableau_salariés[Mois],MONTH('Calendrier annuel'!AI34),Tableau_salariés[Jour],DAY('Calendrier annuel'!AI34))=0,"",COUNTIFS(Tableau_salariés[Mois],MONTH('Calendrier annuel'!AI34),Tableau_salariés[Jour],DAY('Calendrier annuel'!AI34)))</f>
        <v/>
      </c>
      <c r="AO34" s="4"/>
      <c r="AP34" s="35" t="str">
        <f ca="1">IF(EOMONTH(AP$4,0)&gt;AP33,AP33+1,"")</f>
        <v/>
      </c>
      <c r="AQ34" s="33" t="str">
        <f t="shared" ca="1" si="5"/>
        <v/>
      </c>
      <c r="AR34" s="4" t="str">
        <f t="array" aca="1" ref="AR34" ca="1">IFERROR(INDEX(T_vacances[#Data],MATCH(1,('Calendrier annuel'!AP34&gt;=T_vacances[Date début])*(T_vacances[Date fin]&gt;='Calendrier annuel'!AP34)*(T_vacances[Zone]="A"),0),4),"")</f>
        <v/>
      </c>
      <c r="AS34" s="4" t="str">
        <f t="array" aca="1" ref="AS34" ca="1">IFERROR(INDEX(T_vacances[#Data],MATCH(1,('Calendrier annuel'!AP34&gt;=T_vacances[Date début])*(T_vacances[Date fin]&gt;='Calendrier annuel'!AP34)*(T_vacances[Zone]="B"),0),4),"")</f>
        <v/>
      </c>
      <c r="AT34" s="4" t="str">
        <f t="array" aca="1" ref="AT34" ca="1">IFERROR(INDEX(T_vacances[#Data],MATCH(1,('Calendrier annuel'!AP34&gt;=T_vacances[Date début])*(T_vacances[Date fin]&gt;='Calendrier annuel'!AP34)*(T_vacances[Zone]="C"),0),4),"")</f>
        <v/>
      </c>
      <c r="AU34" s="34" t="s">
        <v>3</v>
      </c>
      <c r="AV34" s="4"/>
      <c r="AW34" s="35">
        <f ca="1">IF(EOMONTH(AW$4,0)&gt;AW33,AW33+1,"")</f>
        <v>46234</v>
      </c>
      <c r="AX34" s="33">
        <f t="shared" ca="1" si="6"/>
        <v>46234</v>
      </c>
      <c r="AY34" s="4" t="str">
        <f t="array" aca="1" ref="AY34" ca="1">IFERROR(INDEX(T_vacances[#Data],MATCH(1,('Calendrier annuel'!AW34&gt;=T_vacances[Date début])*(T_vacances[Date fin]&gt;='Calendrier annuel'!AW34)*(T_vacances[Zone]="A"),0),4),"")</f>
        <v>A</v>
      </c>
      <c r="AZ34" s="4" t="str">
        <f t="array" aca="1" ref="AZ34" ca="1">IFERROR(INDEX(T_vacances[#Data],MATCH(1,('Calendrier annuel'!AW34&gt;=T_vacances[Date début])*(T_vacances[Date fin]&gt;='Calendrier annuel'!AW34)*(T_vacances[Zone]="B"),0),4),"")</f>
        <v>B</v>
      </c>
      <c r="BA34" s="4" t="str">
        <f t="array" aca="1" ref="BA34" ca="1">IFERROR(INDEX(T_vacances[#Data],MATCH(1,('Calendrier annuel'!AW34&gt;=T_vacances[Date début])*(T_vacances[Date fin]&gt;='Calendrier annuel'!AW34)*(T_vacances[Zone]="C"),0),4),"")</f>
        <v>C</v>
      </c>
      <c r="BB34" s="34" t="str">
        <f ca="1">IF(COUNTIFS(Tableau_salariés[Mois],MONTH('Calendrier annuel'!AW34),Tableau_salariés[Jour],DAY('Calendrier annuel'!AW34))=0,"",COUNTIFS(Tableau_salariés[Mois],MONTH('Calendrier annuel'!AW34),Tableau_salariés[Jour],DAY('Calendrier annuel'!AW34)))</f>
        <v/>
      </c>
      <c r="BC34" s="4"/>
      <c r="BD34" s="35">
        <f ca="1">IF(EOMONTH(BD$4,0)&gt;BD33,BD33+1,"")</f>
        <v>46265</v>
      </c>
      <c r="BE34" s="33">
        <f t="shared" ca="1" si="7"/>
        <v>46265</v>
      </c>
      <c r="BF34" s="4" t="str">
        <f t="array" aca="1" ref="BF34" ca="1">IFERROR(INDEX(T_vacances[#Data],MATCH(1,('Calendrier annuel'!BD34&gt;=T_vacances[Date début])*(T_vacances[Date fin]&gt;='Calendrier annuel'!BD34)*(T_vacances[Zone]="A"),0),4),"")</f>
        <v/>
      </c>
      <c r="BG34" s="4" t="str">
        <f t="array" aca="1" ref="BG34" ca="1">IFERROR(INDEX(T_vacances[#Data],MATCH(1,('Calendrier annuel'!BD34&gt;=T_vacances[Date début])*(T_vacances[Date fin]&gt;='Calendrier annuel'!BD34)*(T_vacances[Zone]="B"),0),4),"")</f>
        <v/>
      </c>
      <c r="BH34" s="4" t="str">
        <f t="array" aca="1" ref="BH34" ca="1">IFERROR(INDEX(T_vacances[#Data],MATCH(1,('Calendrier annuel'!BD34&gt;=T_vacances[Date début])*(T_vacances[Date fin]&gt;='Calendrier annuel'!BD34)*(T_vacances[Zone]="C"),0),4),"")</f>
        <v/>
      </c>
      <c r="BI34" s="3">
        <f ca="1">IF(COUNTIFS(Tableau_salariés[Mois],MONTH('Calendrier annuel'!BD34),Tableau_salariés[Jour],DAY('Calendrier annuel'!BD34))=0,"",COUNTIFS(Tableau_salariés[Mois],MONTH('Calendrier annuel'!BD34),Tableau_salariés[Jour],DAY('Calendrier annuel'!BD34)))</f>
        <v>2</v>
      </c>
      <c r="BJ34" s="4"/>
      <c r="BK34" s="35" t="str">
        <f ca="1">IF(EOMONTH(BK$4,0)&gt;BK33,BK33+1,"")</f>
        <v/>
      </c>
      <c r="BL34" s="33" t="str">
        <f t="shared" ca="1" si="8"/>
        <v/>
      </c>
      <c r="BM34" s="4" t="str">
        <f t="array" aca="1" ref="BM34" ca="1">IFERROR(INDEX(T_vacances[#Data],MATCH(1,('Calendrier annuel'!BK34&gt;=T_vacances[Date début])*(T_vacances[Date fin]&gt;='Calendrier annuel'!BK34)*(T_vacances[Zone]="A"),0),4),"")</f>
        <v/>
      </c>
      <c r="BN34" s="4" t="str">
        <f t="array" aca="1" ref="BN34" ca="1">IFERROR(INDEX(T_vacances[#Data],MATCH(1,('Calendrier annuel'!BK34&gt;=T_vacances[Date début])*(T_vacances[Date fin]&gt;='Calendrier annuel'!BK34)*(T_vacances[Zone]="B"),0),4),"")</f>
        <v/>
      </c>
      <c r="BO34" s="4" t="str">
        <f t="array" aca="1" ref="BO34" ca="1">IFERROR(INDEX(T_vacances[#Data],MATCH(1,('Calendrier annuel'!BK34&gt;=T_vacances[Date début])*(T_vacances[Date fin]&gt;='Calendrier annuel'!BK34)*(T_vacances[Zone]="C"),0),4),"")</f>
        <v/>
      </c>
      <c r="BP34" s="34" t="s">
        <v>3</v>
      </c>
      <c r="BQ34" s="4"/>
      <c r="BR34" s="35">
        <f ca="1">IF(EOMONTH(BR$4,0)&gt;BR33,BR33+1,"")</f>
        <v>46326</v>
      </c>
      <c r="BS34" s="33">
        <f t="shared" ca="1" si="9"/>
        <v>46326</v>
      </c>
      <c r="BT34" s="4" t="str">
        <f t="array" aca="1" ref="BT34" ca="1">IFERROR(INDEX(T_vacances[#Data],MATCH(1,('Calendrier annuel'!BR34&gt;=T_vacances[Date début])*(T_vacances[Date fin]&gt;='Calendrier annuel'!BR34)*(T_vacances[Zone]="A"),0),4),"")</f>
        <v>A</v>
      </c>
      <c r="BU34" s="4" t="str">
        <f t="array" aca="1" ref="BU34" ca="1">IFERROR(INDEX(T_vacances[#Data],MATCH(1,('Calendrier annuel'!BR34&gt;=T_vacances[Date début])*(T_vacances[Date fin]&gt;='Calendrier annuel'!BR34)*(T_vacances[Zone]="B"),0),4),"")</f>
        <v>B</v>
      </c>
      <c r="BV34" s="4" t="str">
        <f t="array" aca="1" ref="BV34" ca="1">IFERROR(INDEX(T_vacances[#Data],MATCH(1,('Calendrier annuel'!BR34&gt;=T_vacances[Date début])*(T_vacances[Date fin]&gt;='Calendrier annuel'!BR34)*(T_vacances[Zone]="C"),0),4),"")</f>
        <v>C</v>
      </c>
      <c r="BW34" s="3" t="str">
        <f ca="1">IF(COUNTIFS(Tableau_salariés[Mois],MONTH('Calendrier annuel'!BR34),Tableau_salariés[Jour],DAY('Calendrier annuel'!BR34))=0,"",COUNTIFS(Tableau_salariés[Mois],MONTH('Calendrier annuel'!BR34),Tableau_salariés[Jour],DAY('Calendrier annuel'!BR34)))</f>
        <v/>
      </c>
      <c r="BX34" s="4"/>
      <c r="BY34" s="35" t="str">
        <f ca="1">IF(EOMONTH(BY$4,0)&gt;BY33,BY33+1,"")</f>
        <v/>
      </c>
      <c r="BZ34" s="33" t="str">
        <f t="shared" ca="1" si="10"/>
        <v/>
      </c>
      <c r="CA34" s="4" t="str">
        <f t="array" aca="1" ref="CA34" ca="1">IFERROR(INDEX(T_vacances[#Data],MATCH(1,('Calendrier annuel'!BY34&gt;=T_vacances[Date début])*(T_vacances[Date fin]&gt;='Calendrier annuel'!BY34)*(T_vacances[Zone]="A"),0),4),"")</f>
        <v/>
      </c>
      <c r="CB34" s="4" t="str">
        <f t="array" aca="1" ref="CB34" ca="1">IFERROR(INDEX(T_vacances[#Data],MATCH(1,('Calendrier annuel'!BY34&gt;=T_vacances[Date début])*(T_vacances[Date fin]&gt;='Calendrier annuel'!BY34)*(T_vacances[Zone]="B"),0),4),"")</f>
        <v/>
      </c>
      <c r="CC34" s="4" t="str">
        <f t="array" aca="1" ref="CC34" ca="1">IFERROR(INDEX(T_vacances[#Data],MATCH(1,('Calendrier annuel'!BY34&gt;=T_vacances[Date début])*(T_vacances[Date fin]&gt;='Calendrier annuel'!BY34)*(T_vacances[Zone]="C"),0),4),"")</f>
        <v/>
      </c>
      <c r="CD34" s="34" t="s">
        <v>3</v>
      </c>
      <c r="CE34" s="4"/>
      <c r="CF34" s="35">
        <f ca="1">IF(EOMONTH(CF$4,0)&gt;CF33,CF33+1,"")</f>
        <v>46387</v>
      </c>
      <c r="CG34" s="33">
        <f t="shared" ca="1" si="11"/>
        <v>46387</v>
      </c>
      <c r="CH34" s="4" t="str">
        <f t="array" aca="1" ref="CH34" ca="1">IFERROR(INDEX(T_vacances[#Data],MATCH(1,('Calendrier annuel'!CF34&gt;=T_vacances[Date début])*(T_vacances[Date fin]&gt;='Calendrier annuel'!CF34)*(T_vacances[Zone]="A"),0),4),"")</f>
        <v>A</v>
      </c>
      <c r="CI34" s="4" t="str">
        <f t="array" aca="1" ref="CI34" ca="1">IFERROR(INDEX(T_vacances[#Data],MATCH(1,('Calendrier annuel'!CF34&gt;=T_vacances[Date début])*(T_vacances[Date fin]&gt;='Calendrier annuel'!CF34)*(T_vacances[Zone]="B"),0),4),"")</f>
        <v>B</v>
      </c>
      <c r="CJ34" s="4" t="str">
        <f t="array" aca="1" ref="CJ34" ca="1">IFERROR(INDEX(T_vacances[#Data],MATCH(1,('Calendrier annuel'!CF34&gt;=T_vacances[Date début])*(T_vacances[Date fin]&gt;='Calendrier annuel'!CF34)*(T_vacances[Zone]="C"),0),4),"")</f>
        <v>C</v>
      </c>
      <c r="CK34" s="3">
        <f ca="1">IF(COUNTIFS(Tableau_salariés[Mois],MONTH('Calendrier annuel'!CF34),Tableau_salariés[Jour],DAY('Calendrier annuel'!CF34))=0,"",COUNTIFS(Tableau_salariés[Mois],MONTH('Calendrier annuel'!CF34),Tableau_salariés[Jour],DAY('Calendrier annuel'!CF34)))</f>
        <v>2</v>
      </c>
    </row>
    <row r="35" spans="2:89">
      <c r="D35" s="10"/>
      <c r="E35" s="9"/>
      <c r="G35" s="11"/>
      <c r="H35" s="4"/>
      <c r="I35" s="4"/>
      <c r="J35" s="4"/>
      <c r="K35" s="4"/>
      <c r="M35" s="4"/>
      <c r="N35" s="11"/>
      <c r="O35" s="4"/>
      <c r="P35" s="4"/>
      <c r="Q35" s="4"/>
      <c r="R35" s="4"/>
      <c r="T35" s="4"/>
      <c r="U35" s="11"/>
      <c r="V35" s="4"/>
      <c r="W35" s="4"/>
      <c r="X35" s="4"/>
      <c r="Y35" s="4"/>
      <c r="AA35" s="4"/>
      <c r="AB35" s="11"/>
      <c r="AC35" s="4"/>
      <c r="AD35" s="4"/>
      <c r="AE35" s="4"/>
      <c r="AF35" s="4"/>
      <c r="AH35" s="4"/>
      <c r="AI35" s="11"/>
      <c r="AJ35" s="4"/>
      <c r="AK35" s="4"/>
      <c r="AL35" s="4"/>
      <c r="AM35" s="4"/>
      <c r="AO35" s="4"/>
      <c r="AP35" s="11"/>
      <c r="AQ35" s="4"/>
      <c r="AR35" s="4"/>
      <c r="AS35" s="4"/>
      <c r="AT35" s="4"/>
      <c r="AV35" s="4"/>
      <c r="AW35" s="11"/>
      <c r="AX35" s="4"/>
      <c r="AY35" s="4"/>
      <c r="AZ35" s="4"/>
      <c r="BA35" s="4"/>
      <c r="BC35" s="4"/>
      <c r="BD35" s="11"/>
      <c r="BE35" s="4"/>
      <c r="BF35" s="4"/>
      <c r="BG35" s="4"/>
      <c r="BH35" s="4"/>
      <c r="BJ35" s="4"/>
      <c r="BK35" s="11"/>
      <c r="BL35" s="4"/>
      <c r="BM35" s="4"/>
      <c r="BN35" s="4"/>
      <c r="BO35" s="4"/>
      <c r="BQ35" s="4"/>
      <c r="BR35" s="11"/>
      <c r="BS35" s="4"/>
      <c r="BT35" s="4"/>
      <c r="BU35" s="4"/>
      <c r="BV35" s="4"/>
      <c r="BX35" s="4"/>
      <c r="BY35" s="11"/>
      <c r="BZ35" s="4"/>
      <c r="CA35" s="4"/>
      <c r="CB35" s="4"/>
      <c r="CC35" s="4"/>
      <c r="CE35" s="4"/>
      <c r="CF35" s="11"/>
      <c r="CG35" s="4"/>
      <c r="CH35" s="4"/>
      <c r="CI35" s="4"/>
      <c r="CJ35" s="4"/>
    </row>
    <row r="36" spans="2:89">
      <c r="E36" s="9"/>
      <c r="AV36" s="12"/>
      <c r="AW36" s="13"/>
      <c r="AX36" s="14"/>
      <c r="AY36" s="14"/>
      <c r="AZ36" s="14"/>
      <c r="BA36" s="14"/>
      <c r="BC36" s="15"/>
      <c r="BD36" s="13"/>
      <c r="BE36" s="14"/>
      <c r="BF36" s="14"/>
      <c r="BG36" s="14"/>
      <c r="BH36" s="14"/>
      <c r="BJ36" s="15"/>
      <c r="BK36" s="13"/>
      <c r="BL36" s="14"/>
      <c r="BM36" s="14"/>
      <c r="BN36" s="14"/>
      <c r="BO36" s="14"/>
      <c r="BQ36" s="15"/>
      <c r="BR36" s="13"/>
      <c r="BS36" s="14"/>
      <c r="BT36" s="14"/>
      <c r="BU36" s="14"/>
      <c r="BV36" s="14"/>
      <c r="BX36" s="15"/>
      <c r="BY36" s="13"/>
      <c r="BZ36" s="14"/>
      <c r="CA36" s="14"/>
      <c r="CB36" s="14"/>
      <c r="CC36" s="14"/>
      <c r="CE36" s="15"/>
      <c r="CF36" s="13"/>
      <c r="CG36" s="14"/>
      <c r="CH36" s="14"/>
      <c r="CI36" s="14"/>
      <c r="CJ36" s="14"/>
    </row>
    <row r="37" spans="2:89">
      <c r="E37" s="9"/>
      <c r="L37" s="45"/>
      <c r="S37" s="45"/>
      <c r="Z37" s="45"/>
      <c r="AG37" s="45"/>
      <c r="AN37" s="45"/>
      <c r="AU37" s="45"/>
      <c r="AV37" s="16"/>
      <c r="AW37" s="17"/>
      <c r="AX37" s="18"/>
      <c r="AY37" s="18"/>
      <c r="AZ37" s="18"/>
      <c r="BA37" s="18"/>
      <c r="BB37" s="45"/>
      <c r="BC37" s="19"/>
      <c r="BD37" s="17"/>
      <c r="BE37" s="18"/>
      <c r="BF37" s="18"/>
      <c r="BG37" s="18"/>
      <c r="BH37" s="18"/>
      <c r="BI37" s="45"/>
      <c r="BJ37" s="19"/>
      <c r="BK37" s="17"/>
      <c r="BL37" s="18"/>
      <c r="BM37" s="18"/>
      <c r="BN37" s="18"/>
      <c r="BO37" s="18"/>
      <c r="BP37" s="45"/>
      <c r="BQ37" s="19"/>
      <c r="BR37" s="17"/>
      <c r="BS37" s="18"/>
      <c r="BT37" s="18"/>
      <c r="BU37" s="18"/>
      <c r="BV37" s="18"/>
      <c r="BW37" s="45"/>
      <c r="BX37" s="19"/>
      <c r="BY37" s="17"/>
      <c r="BZ37" s="18"/>
      <c r="CA37" s="18"/>
      <c r="CB37" s="18"/>
      <c r="CC37" s="18"/>
      <c r="CD37" s="45"/>
      <c r="CE37" s="19"/>
      <c r="CF37" s="17"/>
      <c r="CG37" s="18"/>
      <c r="CH37" s="18"/>
      <c r="CI37" s="18"/>
      <c r="CJ37" s="18"/>
      <c r="CK37" s="45"/>
    </row>
    <row r="38" spans="2:89">
      <c r="U38" s="4"/>
      <c r="V38" s="4"/>
      <c r="W38" s="88"/>
      <c r="X38" s="88"/>
      <c r="Y38" s="88"/>
      <c r="Z38" s="88"/>
      <c r="AV38" s="16"/>
      <c r="AW38" s="19"/>
      <c r="AX38" s="19"/>
      <c r="AY38" s="19"/>
      <c r="AZ38" s="19"/>
      <c r="BA38" s="19"/>
      <c r="BC38" s="19"/>
      <c r="BD38" s="19"/>
      <c r="BE38" s="19"/>
      <c r="BF38" s="19"/>
      <c r="BG38" s="19"/>
      <c r="BH38" s="19"/>
      <c r="BJ38" s="19"/>
      <c r="BK38" s="19"/>
      <c r="BL38" s="19"/>
      <c r="BM38" s="19"/>
      <c r="BN38" s="19"/>
      <c r="BO38" s="19"/>
      <c r="BQ38" s="19"/>
      <c r="BR38" s="19"/>
      <c r="BS38" s="19"/>
      <c r="BT38" s="19"/>
      <c r="BU38" s="19"/>
      <c r="BV38" s="19"/>
      <c r="BX38" s="19"/>
      <c r="BY38" s="19"/>
      <c r="BZ38" s="19"/>
      <c r="CA38" s="19"/>
      <c r="CB38" s="19"/>
      <c r="CC38" s="19"/>
      <c r="CE38" s="19"/>
      <c r="CF38" s="19"/>
      <c r="CG38" s="19"/>
      <c r="CH38" s="19"/>
      <c r="CI38" s="19"/>
      <c r="CJ38" s="19"/>
    </row>
    <row r="39" spans="2:89">
      <c r="D39" s="10"/>
      <c r="E39" s="3"/>
      <c r="U39" s="20"/>
      <c r="V39" s="4"/>
      <c r="W39" s="88"/>
      <c r="X39" s="88"/>
      <c r="Y39" s="88"/>
      <c r="Z39" s="88"/>
      <c r="AV39" s="16"/>
      <c r="AW39" s="19"/>
      <c r="AX39" s="19"/>
      <c r="AY39" s="19"/>
      <c r="AZ39" s="19"/>
      <c r="BA39" s="19"/>
      <c r="BC39" s="19"/>
      <c r="BD39" s="19"/>
      <c r="BE39" s="19"/>
      <c r="BF39" s="19"/>
      <c r="BG39" s="19"/>
      <c r="BH39" s="19"/>
      <c r="BJ39" s="19"/>
      <c r="BK39" s="19"/>
      <c r="BL39" s="19"/>
      <c r="BM39" s="19"/>
      <c r="BN39" s="19"/>
      <c r="BO39" s="19"/>
      <c r="BQ39" s="19"/>
      <c r="BR39" s="19"/>
      <c r="BS39" s="19"/>
      <c r="BT39" s="19"/>
      <c r="BU39" s="19"/>
      <c r="BV39" s="19"/>
      <c r="BX39" s="19"/>
      <c r="BY39" s="19"/>
      <c r="BZ39" s="19"/>
      <c r="CA39" s="19"/>
      <c r="CB39" s="19"/>
      <c r="CC39" s="19"/>
      <c r="CE39" s="19"/>
      <c r="CF39" s="19"/>
      <c r="CG39" s="19"/>
      <c r="CH39" s="19"/>
      <c r="CI39" s="19"/>
      <c r="CJ39" s="19"/>
    </row>
    <row r="40" spans="2:89">
      <c r="D40" s="10"/>
      <c r="M40" s="16"/>
      <c r="N40" s="21"/>
      <c r="O40" s="16"/>
      <c r="P40" s="16"/>
      <c r="Q40" s="16"/>
      <c r="R40" s="16"/>
      <c r="T40" s="19"/>
      <c r="U40" s="20"/>
      <c r="V40" s="4"/>
      <c r="W40" s="88"/>
      <c r="X40" s="88"/>
      <c r="Y40" s="88"/>
      <c r="Z40" s="88"/>
      <c r="AA40" s="19"/>
      <c r="AB40" s="19"/>
      <c r="AC40" s="19"/>
      <c r="AD40" s="19"/>
      <c r="AE40" s="19"/>
      <c r="AF40" s="19"/>
      <c r="AH40" s="19"/>
      <c r="AI40" s="19"/>
      <c r="AJ40" s="19"/>
      <c r="AK40" s="19"/>
      <c r="AL40" s="19"/>
      <c r="AM40" s="19"/>
      <c r="AO40" s="19"/>
      <c r="AP40" s="19"/>
      <c r="AQ40" s="19"/>
      <c r="AR40" s="19"/>
      <c r="AS40" s="19"/>
      <c r="AT40" s="19"/>
      <c r="AV40" s="22"/>
      <c r="AW40" s="23"/>
      <c r="AX40" s="23"/>
      <c r="AY40" s="23"/>
      <c r="AZ40" s="23"/>
      <c r="BA40" s="23"/>
      <c r="BC40" s="23"/>
      <c r="BD40" s="23"/>
      <c r="BE40" s="23"/>
      <c r="BF40" s="23"/>
      <c r="BG40" s="23"/>
      <c r="BH40" s="23"/>
      <c r="BJ40" s="23"/>
      <c r="BK40" s="23"/>
      <c r="BL40" s="23"/>
      <c r="BM40" s="23"/>
      <c r="BN40" s="23"/>
      <c r="BO40" s="23"/>
      <c r="BQ40" s="23"/>
      <c r="BR40" s="23"/>
      <c r="BS40" s="23"/>
      <c r="BT40" s="23"/>
      <c r="BU40" s="23"/>
      <c r="BV40" s="23"/>
      <c r="BX40" s="23"/>
      <c r="BY40" s="23"/>
      <c r="BZ40" s="23"/>
      <c r="CA40" s="23"/>
      <c r="CB40" s="23"/>
      <c r="CC40" s="23"/>
      <c r="CE40" s="23"/>
      <c r="CF40" s="23"/>
      <c r="CG40" s="23"/>
      <c r="CH40" s="23"/>
      <c r="CI40" s="23"/>
      <c r="CJ40" s="23"/>
    </row>
    <row r="41" spans="2:89">
      <c r="B41" s="10"/>
      <c r="D41" s="10"/>
      <c r="L41"/>
      <c r="M41" s="16"/>
      <c r="N41" s="21"/>
      <c r="O41" s="16"/>
      <c r="P41" s="16"/>
      <c r="Q41" s="16"/>
      <c r="R41" s="16"/>
      <c r="T41" s="19"/>
      <c r="U41" s="24"/>
      <c r="V41" s="25"/>
      <c r="W41" s="91"/>
      <c r="X41" s="91"/>
      <c r="Y41" s="91"/>
      <c r="Z41" s="91"/>
      <c r="AA41" s="19"/>
      <c r="AB41" s="19"/>
      <c r="AC41" s="19"/>
      <c r="AD41" s="19"/>
      <c r="AE41" s="19"/>
      <c r="AF41" s="19"/>
      <c r="AH41" s="19"/>
      <c r="AI41" s="19"/>
      <c r="AJ41" s="19"/>
      <c r="AK41" s="19"/>
      <c r="AL41" s="19"/>
      <c r="AM41" s="19"/>
      <c r="AO41" s="19"/>
      <c r="AP41" s="19"/>
      <c r="AQ41" s="19"/>
      <c r="AR41" s="19"/>
      <c r="AS41" s="19"/>
      <c r="AT41" s="19"/>
      <c r="AV41" s="22"/>
      <c r="AW41" s="23"/>
      <c r="AX41" s="23"/>
      <c r="AY41" s="23"/>
      <c r="AZ41" s="23"/>
      <c r="BA41" s="23"/>
      <c r="BC41" s="23"/>
      <c r="BD41" s="23"/>
      <c r="BE41" s="23"/>
      <c r="BF41" s="23"/>
      <c r="BG41" s="23"/>
      <c r="BH41" s="23"/>
      <c r="BJ41" s="23"/>
      <c r="BK41" s="23"/>
      <c r="BL41" s="23"/>
      <c r="BM41" s="23"/>
      <c r="BN41" s="23"/>
      <c r="BO41" s="23"/>
      <c r="BQ41" s="23"/>
      <c r="BR41" s="23"/>
      <c r="BS41" s="23"/>
      <c r="BT41" s="23"/>
      <c r="BU41" s="23"/>
      <c r="BV41" s="23"/>
      <c r="BX41" s="23"/>
      <c r="BY41" s="23"/>
      <c r="BZ41" s="23"/>
      <c r="CA41" s="23"/>
      <c r="CB41" s="23"/>
      <c r="CC41" s="23"/>
      <c r="CE41" s="23"/>
      <c r="CF41" s="23"/>
      <c r="CG41" s="23"/>
      <c r="CH41" s="23"/>
      <c r="CI41" s="23"/>
      <c r="CJ41" s="23"/>
    </row>
    <row r="42" spans="2:89">
      <c r="B42" s="10"/>
      <c r="D42" s="10"/>
      <c r="M42" s="26"/>
      <c r="N42" s="25"/>
      <c r="O42" s="25"/>
      <c r="P42" s="25"/>
      <c r="Q42" s="25"/>
      <c r="R42" s="25"/>
      <c r="S42" s="25"/>
      <c r="T42" s="26"/>
      <c r="U42" s="25"/>
      <c r="V42" s="25"/>
      <c r="W42" s="25"/>
      <c r="X42" s="25"/>
      <c r="Y42" s="25"/>
      <c r="Z42" s="25"/>
      <c r="AA42" s="26"/>
      <c r="AB42" s="26"/>
      <c r="AC42" s="26"/>
      <c r="AD42" s="26"/>
      <c r="AE42" s="26"/>
      <c r="AF42" s="26"/>
      <c r="AG42" s="26"/>
      <c r="AH42" s="26"/>
      <c r="AI42" s="25"/>
      <c r="AJ42" s="25"/>
      <c r="AK42" s="25"/>
      <c r="AL42" s="25"/>
      <c r="AM42" s="25"/>
      <c r="AN42" s="25"/>
      <c r="AO42" s="26"/>
      <c r="AP42" s="25"/>
      <c r="AQ42" s="25"/>
      <c r="AR42" s="25"/>
      <c r="AS42" s="25"/>
      <c r="AT42" s="25"/>
      <c r="AU42" s="25"/>
      <c r="AV42" s="26"/>
      <c r="AW42" s="25"/>
      <c r="AX42" s="25"/>
      <c r="AY42" s="25"/>
      <c r="AZ42" s="25"/>
      <c r="BA42" s="25"/>
      <c r="BB42" s="25"/>
      <c r="BC42" s="26"/>
      <c r="BD42" s="25"/>
      <c r="BE42" s="25"/>
      <c r="BF42" s="25"/>
      <c r="BG42" s="25"/>
      <c r="BH42" s="25"/>
      <c r="BI42" s="25"/>
      <c r="BJ42" s="26"/>
      <c r="BK42" s="25"/>
      <c r="BL42" s="25"/>
      <c r="BM42" s="25"/>
      <c r="BN42" s="25"/>
      <c r="BO42" s="25"/>
      <c r="BP42" s="25"/>
      <c r="BQ42" s="26"/>
      <c r="BR42" s="25"/>
      <c r="BS42" s="25"/>
      <c r="BT42" s="25"/>
      <c r="BU42" s="25"/>
      <c r="BV42" s="25"/>
      <c r="BW42" s="25"/>
      <c r="BX42" s="26"/>
      <c r="BY42" s="25"/>
      <c r="BZ42" s="25"/>
      <c r="CA42" s="25"/>
      <c r="CB42" s="25"/>
      <c r="CC42" s="25"/>
      <c r="CD42" s="25"/>
      <c r="CE42" s="26"/>
      <c r="CF42" s="25"/>
      <c r="CG42" s="25"/>
      <c r="CH42" s="25"/>
      <c r="CI42" s="25"/>
      <c r="CJ42" s="25"/>
      <c r="CK42" s="25"/>
    </row>
    <row r="43" spans="2:89">
      <c r="B43" s="10"/>
      <c r="D43" s="2"/>
    </row>
    <row r="44" spans="2:89">
      <c r="B44" s="10"/>
      <c r="D44" s="10"/>
    </row>
    <row r="45" spans="2:89">
      <c r="B45" s="10"/>
      <c r="D45" s="10"/>
    </row>
    <row r="46" spans="2:89">
      <c r="B46" s="10"/>
      <c r="D46" s="10"/>
    </row>
    <row r="47" spans="2:89">
      <c r="B47" s="10"/>
    </row>
  </sheetData>
  <mergeCells count="17">
    <mergeCell ref="G1:CK1"/>
    <mergeCell ref="G3:L3"/>
    <mergeCell ref="N3:S3"/>
    <mergeCell ref="U3:Z3"/>
    <mergeCell ref="AB3:AG3"/>
    <mergeCell ref="AI3:AN3"/>
    <mergeCell ref="AP3:AU3"/>
    <mergeCell ref="AW3:BB3"/>
    <mergeCell ref="BD3:BI3"/>
    <mergeCell ref="BK3:BP3"/>
    <mergeCell ref="BR3:BW3"/>
    <mergeCell ref="BY3:CD3"/>
    <mergeCell ref="CF3:CK3"/>
    <mergeCell ref="W38:Z38"/>
    <mergeCell ref="W39:Z39"/>
    <mergeCell ref="W40:Z40"/>
    <mergeCell ref="W41:Z41"/>
  </mergeCells>
  <conditionalFormatting sqref="G4:L34">
    <cfRule type="expression" dxfId="39" priority="41">
      <formula>OR(WEEKDAY($G4)=7,WEEKDAY($G4)=1)</formula>
    </cfRule>
    <cfRule type="expression" dxfId="38" priority="42">
      <formula>$G4&lt;&gt;""</formula>
    </cfRule>
  </conditionalFormatting>
  <conditionalFormatting sqref="G4:CK34">
    <cfRule type="cellIs" dxfId="37" priority="5" operator="equal">
      <formula>"C"</formula>
    </cfRule>
    <cfRule type="cellIs" dxfId="36" priority="6" operator="equal">
      <formula>"B"</formula>
    </cfRule>
    <cfRule type="cellIs" dxfId="35" priority="7" operator="equal">
      <formula>"A"</formula>
    </cfRule>
    <cfRule type="cellIs" dxfId="34" priority="8" operator="equal">
      <formula>TODAY()</formula>
    </cfRule>
  </conditionalFormatting>
  <conditionalFormatting sqref="N4:S34">
    <cfRule type="expression" dxfId="32" priority="40">
      <formula>$N4&lt;&gt;""</formula>
    </cfRule>
    <cfRule type="expression" dxfId="31" priority="39">
      <formula>OR(WEEKDAY($N4)=7,WEEKDAY($N4)=1)</formula>
    </cfRule>
  </conditionalFormatting>
  <conditionalFormatting sqref="U4:Z34">
    <cfRule type="expression" dxfId="29" priority="38">
      <formula>$U4&lt;&gt;""</formula>
    </cfRule>
    <cfRule type="expression" dxfId="28" priority="37">
      <formula>OR(WEEKDAY($U4)=7,WEEKDAY($U4)=1)</formula>
    </cfRule>
  </conditionalFormatting>
  <conditionalFormatting sqref="AB4:AG34">
    <cfRule type="expression" dxfId="26" priority="36">
      <formula>$AB4&lt;&gt;""</formula>
    </cfRule>
    <cfRule type="expression" dxfId="25" priority="35">
      <formula>OR(WEEKDAY($AB4)=7,WEEKDAY($AB4)=1)</formula>
    </cfRule>
  </conditionalFormatting>
  <conditionalFormatting sqref="AG4:AG33 AU4:AU33 BP4:BP33 CD4:CD33 L4:L34 S4:S34 Z4:Z34 AN4:AN34 BB4:BB34 BI4:BI34 BW4:BW34 CK4:CK34">
    <cfRule type="cellIs" dxfId="24" priority="1" operator="greaterThan">
      <formula>0</formula>
    </cfRule>
  </conditionalFormatting>
  <conditionalFormatting sqref="AI4:AN34">
    <cfRule type="expression" dxfId="22" priority="33">
      <formula>OR(WEEKDAY($AI4)=7,WEEKDAY($AI4)=1)</formula>
    </cfRule>
    <cfRule type="expression" dxfId="21" priority="34">
      <formula>$AI4&lt;&gt;""</formula>
    </cfRule>
  </conditionalFormatting>
  <conditionalFormatting sqref="AP4:AU34">
    <cfRule type="expression" dxfId="20" priority="44">
      <formula>$AP4&lt;&gt;""</formula>
    </cfRule>
    <cfRule type="expression" dxfId="18" priority="43">
      <formula>OR(WEEKDAY($AP4)=7,WEEKDAY($AP4)=1)</formula>
    </cfRule>
  </conditionalFormatting>
  <conditionalFormatting sqref="AW4:BB34">
    <cfRule type="expression" dxfId="17" priority="29">
      <formula>OR(WEEKDAY($AW4)=7,WEEKDAY($AW4)=1)</formula>
    </cfRule>
    <cfRule type="expression" dxfId="16" priority="30">
      <formula>$AW4&lt;&gt;""</formula>
    </cfRule>
  </conditionalFormatting>
  <conditionalFormatting sqref="BD4:BI34">
    <cfRule type="expression" dxfId="14" priority="31">
      <formula>OR(WEEKDAY($BD4)=7,WEEKDAY($BD4)=1)</formula>
    </cfRule>
    <cfRule type="expression" dxfId="13" priority="32">
      <formula>$BD4&lt;&gt;""</formula>
    </cfRule>
  </conditionalFormatting>
  <conditionalFormatting sqref="BK4:BP34">
    <cfRule type="expression" dxfId="11" priority="27">
      <formula>OR(WEEKDAY($BK4)=7,WEEKDAY($BK4)=1)</formula>
    </cfRule>
    <cfRule type="expression" dxfId="10" priority="28">
      <formula>$BK4&lt;&gt;""</formula>
    </cfRule>
  </conditionalFormatting>
  <conditionalFormatting sqref="BR4:BW34">
    <cfRule type="expression" dxfId="7" priority="25">
      <formula>OR(WEEKDAY($BR4)=7,WEEKDAY($BR4)=1)</formula>
    </cfRule>
    <cfRule type="expression" dxfId="6" priority="26">
      <formula>$BR4&lt;&gt;""</formula>
    </cfRule>
  </conditionalFormatting>
  <conditionalFormatting sqref="BY4:CD34">
    <cfRule type="expression" dxfId="5" priority="23">
      <formula>OR(WEEKDAY($BY4)=7,WEEKDAY($BY4)=1)</formula>
    </cfRule>
    <cfRule type="expression" dxfId="3" priority="24">
      <formula>$BY4&lt;&gt;""</formula>
    </cfRule>
  </conditionalFormatting>
  <conditionalFormatting sqref="CF4:CK34">
    <cfRule type="expression" dxfId="2" priority="22">
      <formula>$CF4&lt;&gt;""</formula>
    </cfRule>
    <cfRule type="expression" dxfId="1" priority="21">
      <formula>OR(WEEKDAY($CF4)=7,WEEKDAY($CF4)=1)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45FA462-EA92-4C8F-9CF4-144929E6C3B5}">
            <xm:f>$G4=VLOOKUP($G4,Paramètres!$D$3:$D$200,1,FALSE)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G4:L34</xm:sqref>
        </x14:conditionalFormatting>
        <x14:conditionalFormatting xmlns:xm="http://schemas.microsoft.com/office/excel/2006/main">
          <x14:cfRule type="expression" priority="10" id="{AAA09723-F1F0-41AC-A6A3-090D8CA96CC4}">
            <xm:f>$N4=VLOOKUP($N4,Paramètres!$D$3:$D$200,1,FALSE)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N4:S34</xm:sqref>
        </x14:conditionalFormatting>
        <x14:conditionalFormatting xmlns:xm="http://schemas.microsoft.com/office/excel/2006/main">
          <x14:cfRule type="expression" priority="11" id="{36721912-4AE1-4FD3-9EB6-E1171339CC6A}">
            <xm:f>$U4=VLOOKUP($U4,Paramètres!$D$3:$D$200,1,FALSE)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U4:Z34</xm:sqref>
        </x14:conditionalFormatting>
        <x14:conditionalFormatting xmlns:xm="http://schemas.microsoft.com/office/excel/2006/main">
          <x14:cfRule type="expression" priority="12" id="{00711FDE-7CB6-487B-A30A-FB35B5E99071}">
            <xm:f>$AB4=VLOOKUP($AB4,Paramètres!$D$3:$D$200,1,FALSE)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AB4:AG34</xm:sqref>
        </x14:conditionalFormatting>
        <x14:conditionalFormatting xmlns:xm="http://schemas.microsoft.com/office/excel/2006/main">
          <x14:cfRule type="expression" priority="13" id="{8CE5E823-274F-4D77-82CC-CBE9A35DA7A0}">
            <xm:f>$AI4=VLOOKUP($AI4,Paramètres!$D$3:$D$200,1,FALSE)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AI4:AN34</xm:sqref>
        </x14:conditionalFormatting>
        <x14:conditionalFormatting xmlns:xm="http://schemas.microsoft.com/office/excel/2006/main">
          <x14:cfRule type="expression" priority="14" id="{A7BF03FA-12BE-40FE-8EBE-1961BA38DB23}">
            <xm:f>$AP4=VLOOKUP($AP4,Paramètres!$D$3:$D$200,1,FALSE)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AP4:AU34</xm:sqref>
        </x14:conditionalFormatting>
        <x14:conditionalFormatting xmlns:xm="http://schemas.microsoft.com/office/excel/2006/main">
          <x14:cfRule type="expression" priority="15" id="{39E50999-010B-496C-9670-6B837D984661}">
            <xm:f>$AW4=VLOOKUP($AW4,Paramètres!$D$3:$D$200,1,FALSE)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AW4:BB34</xm:sqref>
        </x14:conditionalFormatting>
        <x14:conditionalFormatting xmlns:xm="http://schemas.microsoft.com/office/excel/2006/main">
          <x14:cfRule type="expression" priority="16" id="{77131B6C-20E3-4DD5-B7F0-1A9B0603C62F}">
            <xm:f>$BD4=VLOOKUP($BD4,Paramètres!$D$3:$D$200,1,FALSE)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BD4:BI34</xm:sqref>
        </x14:conditionalFormatting>
        <x14:conditionalFormatting xmlns:xm="http://schemas.microsoft.com/office/excel/2006/main">
          <x14:cfRule type="expression" priority="17" id="{4C0FB81F-CD4F-4A54-9434-5A84238EA99D}">
            <xm:f>$BK4=VLOOKUP($BK4,Paramètres!$D$3:$D$200,1,FALSE)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BK4:BP34</xm:sqref>
        </x14:conditionalFormatting>
        <x14:conditionalFormatting xmlns:xm="http://schemas.microsoft.com/office/excel/2006/main">
          <x14:cfRule type="expression" priority="18" id="{781FC9EF-8380-4BDE-B10B-102C2E746F9F}">
            <xm:f>$BR4=VLOOKUP($BR4,Paramètres!$D$3:$D$200,1,FALSE)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BR4:BW34</xm:sqref>
        </x14:conditionalFormatting>
        <x14:conditionalFormatting xmlns:xm="http://schemas.microsoft.com/office/excel/2006/main">
          <x14:cfRule type="expression" priority="19" id="{A1C7CD9D-4D5D-4F8F-8358-C9615B152348}">
            <xm:f>$BY4=VLOOKUP($BY4,Paramètres!$D$3:$D$200,1,FALSE)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BY4:CD34</xm:sqref>
        </x14:conditionalFormatting>
        <x14:conditionalFormatting xmlns:xm="http://schemas.microsoft.com/office/excel/2006/main">
          <x14:cfRule type="expression" priority="20" id="{7DCD4B03-C100-4E11-ABB1-E8C05B81868D}">
            <xm:f>$CF4=VLOOKUP($CF4,Paramètres!$D$3:$D$200,1,FALSE)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CF4:CK34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7AFF-29AF-405E-AB69-788D2C8A8E63}">
  <sheetPr codeName="Feuil3">
    <tabColor theme="0" tint="-0.499984740745262"/>
  </sheetPr>
  <dimension ref="B1:J104"/>
  <sheetViews>
    <sheetView showGridLines="0" workbookViewId="0">
      <selection activeCell="N11" sqref="N11"/>
    </sheetView>
  </sheetViews>
  <sheetFormatPr baseColWidth="10" defaultColWidth="10.85546875" defaultRowHeight="15"/>
  <cols>
    <col min="1" max="1" width="2.42578125" customWidth="1"/>
    <col min="3" max="3" width="18.28515625" bestFit="1" customWidth="1"/>
    <col min="4" max="4" width="14" bestFit="1" customWidth="1"/>
    <col min="5" max="5" width="2.42578125" customWidth="1"/>
    <col min="6" max="6" width="27.42578125" bestFit="1" customWidth="1"/>
    <col min="7" max="7" width="13.42578125" bestFit="1" customWidth="1"/>
    <col min="8" max="8" width="14" bestFit="1" customWidth="1"/>
  </cols>
  <sheetData>
    <row r="1" spans="2:9">
      <c r="C1" s="44" t="s">
        <v>65</v>
      </c>
      <c r="G1" s="44" t="s">
        <v>66</v>
      </c>
    </row>
    <row r="2" spans="2:9" s="27" customFormat="1" ht="33" customHeight="1">
      <c r="B2" s="43" t="s">
        <v>4</v>
      </c>
      <c r="C2" s="43" t="s">
        <v>5</v>
      </c>
      <c r="D2" s="43" t="s">
        <v>6</v>
      </c>
      <c r="F2" s="43" t="s">
        <v>7</v>
      </c>
      <c r="G2" s="43" t="s">
        <v>8</v>
      </c>
      <c r="H2" s="43" t="s">
        <v>9</v>
      </c>
      <c r="I2" s="43" t="s">
        <v>10</v>
      </c>
    </row>
    <row r="3" spans="2:9">
      <c r="B3" s="32">
        <v>2022</v>
      </c>
      <c r="C3" t="s">
        <v>11</v>
      </c>
      <c r="D3" s="28">
        <f>DATE(T_ferie[[#This Row],[Année]],1,1)</f>
        <v>44562</v>
      </c>
      <c r="F3" t="s">
        <v>27</v>
      </c>
      <c r="G3" s="28">
        <v>44604</v>
      </c>
      <c r="H3" s="28">
        <v>44619</v>
      </c>
      <c r="I3" s="32" t="s">
        <v>12</v>
      </c>
    </row>
    <row r="4" spans="2:9">
      <c r="B4" s="32">
        <f>B3</f>
        <v>2022</v>
      </c>
      <c r="C4" t="s">
        <v>13</v>
      </c>
      <c r="D4" s="28">
        <f>FLOOR(DAY(MINUTE(T_ferie[[#This Row],[Année]]/38)/2+56)&amp;"/5/"&amp;T_ferie[[#This Row],[Année]],7)-34</f>
        <v>44668</v>
      </c>
      <c r="F4" t="s">
        <v>27</v>
      </c>
      <c r="G4" s="28">
        <v>44597</v>
      </c>
      <c r="H4" s="28">
        <v>44612</v>
      </c>
      <c r="I4" s="32" t="s">
        <v>14</v>
      </c>
    </row>
    <row r="5" spans="2:9">
      <c r="B5" s="32">
        <f t="shared" ref="B5:B15" si="0">B3</f>
        <v>2022</v>
      </c>
      <c r="C5" t="s">
        <v>15</v>
      </c>
      <c r="D5" s="28">
        <f>D4+1</f>
        <v>44669</v>
      </c>
      <c r="F5" t="s">
        <v>27</v>
      </c>
      <c r="G5" s="28">
        <v>44611</v>
      </c>
      <c r="H5" s="28">
        <v>44626</v>
      </c>
      <c r="I5" s="32" t="s">
        <v>16</v>
      </c>
    </row>
    <row r="6" spans="2:9">
      <c r="B6" s="32">
        <f t="shared" si="0"/>
        <v>2022</v>
      </c>
      <c r="C6" t="s">
        <v>17</v>
      </c>
      <c r="D6" s="28">
        <f>DATE(T_ferie[[#This Row],[Année]],5,1)</f>
        <v>44682</v>
      </c>
      <c r="F6" t="s">
        <v>28</v>
      </c>
      <c r="G6" s="28">
        <v>44667</v>
      </c>
      <c r="H6" s="28">
        <v>44682</v>
      </c>
      <c r="I6" s="32" t="s">
        <v>12</v>
      </c>
    </row>
    <row r="7" spans="2:9">
      <c r="B7" s="32">
        <f t="shared" si="0"/>
        <v>2022</v>
      </c>
      <c r="C7" t="s">
        <v>18</v>
      </c>
      <c r="D7" s="28">
        <f>DATE(T_ferie[[#This Row],[Année]],5,8)</f>
        <v>44689</v>
      </c>
      <c r="F7" t="s">
        <v>28</v>
      </c>
      <c r="G7" s="28">
        <v>44660</v>
      </c>
      <c r="H7" s="28">
        <v>44675</v>
      </c>
      <c r="I7" s="32" t="s">
        <v>14</v>
      </c>
    </row>
    <row r="8" spans="2:9">
      <c r="B8" s="32">
        <f t="shared" si="0"/>
        <v>2022</v>
      </c>
      <c r="C8" t="s">
        <v>19</v>
      </c>
      <c r="D8" s="28">
        <f>D4+39</f>
        <v>44707</v>
      </c>
      <c r="F8" t="s">
        <v>28</v>
      </c>
      <c r="G8" s="28">
        <v>44674</v>
      </c>
      <c r="H8" s="28">
        <v>44689</v>
      </c>
      <c r="I8" s="32" t="s">
        <v>16</v>
      </c>
    </row>
    <row r="9" spans="2:9">
      <c r="B9" s="32">
        <f t="shared" si="0"/>
        <v>2022</v>
      </c>
      <c r="C9" t="s">
        <v>20</v>
      </c>
      <c r="D9" s="28">
        <f>D4+49</f>
        <v>44717</v>
      </c>
      <c r="F9" t="s">
        <v>29</v>
      </c>
      <c r="G9" s="28">
        <v>44750</v>
      </c>
      <c r="H9" s="28">
        <v>44805</v>
      </c>
      <c r="I9" s="32" t="s">
        <v>12</v>
      </c>
    </row>
    <row r="10" spans="2:9">
      <c r="B10" s="32">
        <f t="shared" si="0"/>
        <v>2022</v>
      </c>
      <c r="C10" t="s">
        <v>21</v>
      </c>
      <c r="D10" s="28">
        <f>D4+50</f>
        <v>44718</v>
      </c>
      <c r="F10" t="s">
        <v>29</v>
      </c>
      <c r="G10" s="28">
        <v>44750</v>
      </c>
      <c r="H10" s="28">
        <v>44805</v>
      </c>
      <c r="I10" s="32" t="s">
        <v>14</v>
      </c>
    </row>
    <row r="11" spans="2:9">
      <c r="B11" s="32">
        <f t="shared" si="0"/>
        <v>2022</v>
      </c>
      <c r="C11" t="s">
        <v>22</v>
      </c>
      <c r="D11" s="28">
        <f>DATE(T_ferie[[#This Row],[Année]],7,14)</f>
        <v>44756</v>
      </c>
      <c r="F11" t="s">
        <v>29</v>
      </c>
      <c r="G11" s="28">
        <v>44750</v>
      </c>
      <c r="H11" s="28">
        <v>44805</v>
      </c>
      <c r="I11" s="32" t="s">
        <v>16</v>
      </c>
    </row>
    <row r="12" spans="2:9">
      <c r="B12" s="32">
        <f t="shared" si="0"/>
        <v>2022</v>
      </c>
      <c r="C12" t="s">
        <v>23</v>
      </c>
      <c r="D12" s="28">
        <f>DATE(T_ferie[[#This Row],[Année]],8,15)</f>
        <v>44788</v>
      </c>
      <c r="F12" t="s">
        <v>30</v>
      </c>
      <c r="G12" s="28">
        <v>44856</v>
      </c>
      <c r="H12" s="28">
        <v>44871</v>
      </c>
      <c r="I12" s="32" t="s">
        <v>12</v>
      </c>
    </row>
    <row r="13" spans="2:9">
      <c r="B13" s="32">
        <f t="shared" si="0"/>
        <v>2022</v>
      </c>
      <c r="C13" t="s">
        <v>24</v>
      </c>
      <c r="D13" s="28">
        <f>DATE(T_ferie[[#This Row],[Année]],11,1)</f>
        <v>44866</v>
      </c>
      <c r="F13" t="s">
        <v>30</v>
      </c>
      <c r="G13" s="28">
        <v>44856</v>
      </c>
      <c r="H13" s="28">
        <v>44871</v>
      </c>
      <c r="I13" s="32" t="s">
        <v>14</v>
      </c>
    </row>
    <row r="14" spans="2:9">
      <c r="B14" s="32">
        <f t="shared" si="0"/>
        <v>2022</v>
      </c>
      <c r="C14" t="s">
        <v>25</v>
      </c>
      <c r="D14" s="28">
        <f>DATE(T_ferie[[#This Row],[Année]],11,11)</f>
        <v>44876</v>
      </c>
      <c r="F14" t="s">
        <v>30</v>
      </c>
      <c r="G14" s="28">
        <v>44856</v>
      </c>
      <c r="H14" s="28">
        <v>44871</v>
      </c>
      <c r="I14" s="32" t="s">
        <v>16</v>
      </c>
    </row>
    <row r="15" spans="2:9">
      <c r="B15" s="32">
        <f t="shared" si="0"/>
        <v>2022</v>
      </c>
      <c r="C15" t="s">
        <v>26</v>
      </c>
      <c r="D15" s="28">
        <f>DATE(T_ferie[[#This Row],[Année]],12,25)</f>
        <v>44920</v>
      </c>
      <c r="F15" t="s">
        <v>31</v>
      </c>
      <c r="G15" s="28">
        <v>44912</v>
      </c>
      <c r="H15" s="28">
        <v>44928</v>
      </c>
      <c r="I15" s="32" t="s">
        <v>12</v>
      </c>
    </row>
    <row r="16" spans="2:9">
      <c r="B16" s="32">
        <f>B3+1</f>
        <v>2023</v>
      </c>
      <c r="C16" t="s">
        <v>11</v>
      </c>
      <c r="D16" s="28">
        <f>DATE(T_ferie[[#This Row],[Année]],1,1)</f>
        <v>44927</v>
      </c>
      <c r="F16" t="s">
        <v>31</v>
      </c>
      <c r="G16" s="28">
        <v>44912</v>
      </c>
      <c r="H16" s="28">
        <v>44928</v>
      </c>
      <c r="I16" s="32" t="s">
        <v>14</v>
      </c>
    </row>
    <row r="17" spans="2:9">
      <c r="B17" s="32">
        <f t="shared" ref="B17:B80" si="1">B4+1</f>
        <v>2023</v>
      </c>
      <c r="C17" t="s">
        <v>13</v>
      </c>
      <c r="D17" s="28">
        <f>FLOOR(DAY(MINUTE(T_ferie[[#This Row],[Année]]/38)/2+56)&amp;"/5/"&amp;T_ferie[[#This Row],[Année]],7)-34</f>
        <v>45025</v>
      </c>
      <c r="F17" t="s">
        <v>31</v>
      </c>
      <c r="G17" s="28">
        <v>44912</v>
      </c>
      <c r="H17" s="28">
        <v>44928</v>
      </c>
      <c r="I17" s="32" t="s">
        <v>16</v>
      </c>
    </row>
    <row r="18" spans="2:9">
      <c r="B18" s="32">
        <f t="shared" si="1"/>
        <v>2023</v>
      </c>
      <c r="C18" t="s">
        <v>15</v>
      </c>
      <c r="D18" s="28">
        <f>D17+1</f>
        <v>45026</v>
      </c>
      <c r="F18" t="s">
        <v>32</v>
      </c>
      <c r="G18" s="28">
        <v>44961</v>
      </c>
      <c r="H18" s="28">
        <v>44976</v>
      </c>
      <c r="I18" s="32" t="s">
        <v>12</v>
      </c>
    </row>
    <row r="19" spans="2:9">
      <c r="B19" s="32">
        <f t="shared" si="1"/>
        <v>2023</v>
      </c>
      <c r="C19" t="s">
        <v>17</v>
      </c>
      <c r="D19" s="28">
        <f>DATE(T_ferie[[#This Row],[Année]],5,1)</f>
        <v>45047</v>
      </c>
      <c r="F19" t="s">
        <v>32</v>
      </c>
      <c r="G19" s="28">
        <v>44968</v>
      </c>
      <c r="H19" s="28">
        <v>44983</v>
      </c>
      <c r="I19" s="32" t="s">
        <v>14</v>
      </c>
    </row>
    <row r="20" spans="2:9">
      <c r="B20" s="32">
        <f t="shared" si="1"/>
        <v>2023</v>
      </c>
      <c r="C20" t="s">
        <v>18</v>
      </c>
      <c r="D20" s="28">
        <f>DATE(T_ferie[[#This Row],[Année]],5,8)</f>
        <v>45054</v>
      </c>
      <c r="F20" t="s">
        <v>32</v>
      </c>
      <c r="G20" s="28">
        <v>44975</v>
      </c>
      <c r="H20" s="28">
        <v>44990</v>
      </c>
      <c r="I20" s="32" t="s">
        <v>16</v>
      </c>
    </row>
    <row r="21" spans="2:9">
      <c r="B21" s="32">
        <f t="shared" si="1"/>
        <v>2023</v>
      </c>
      <c r="C21" t="s">
        <v>19</v>
      </c>
      <c r="D21" s="28">
        <f>D17+39</f>
        <v>45064</v>
      </c>
      <c r="F21" t="s">
        <v>33</v>
      </c>
      <c r="G21" s="28">
        <v>45024</v>
      </c>
      <c r="H21" s="28">
        <v>45039</v>
      </c>
      <c r="I21" s="32" t="s">
        <v>12</v>
      </c>
    </row>
    <row r="22" spans="2:9">
      <c r="B22" s="32">
        <f t="shared" si="1"/>
        <v>2023</v>
      </c>
      <c r="C22" t="s">
        <v>20</v>
      </c>
      <c r="D22" s="28">
        <f>D17+49</f>
        <v>45074</v>
      </c>
      <c r="F22" t="s">
        <v>33</v>
      </c>
      <c r="G22" s="28">
        <v>45031</v>
      </c>
      <c r="H22" s="28">
        <v>45047</v>
      </c>
      <c r="I22" s="32" t="s">
        <v>14</v>
      </c>
    </row>
    <row r="23" spans="2:9">
      <c r="B23" s="32">
        <f t="shared" si="1"/>
        <v>2023</v>
      </c>
      <c r="C23" t="s">
        <v>21</v>
      </c>
      <c r="D23" s="28">
        <f>D17+50</f>
        <v>45075</v>
      </c>
      <c r="F23" t="s">
        <v>33</v>
      </c>
      <c r="G23" s="28">
        <v>45038</v>
      </c>
      <c r="H23" s="28">
        <v>45054</v>
      </c>
      <c r="I23" s="32" t="s">
        <v>16</v>
      </c>
    </row>
    <row r="24" spans="2:9">
      <c r="B24" s="32">
        <f t="shared" si="1"/>
        <v>2023</v>
      </c>
      <c r="C24" t="s">
        <v>22</v>
      </c>
      <c r="D24" s="28">
        <f>DATE(T_ferie[[#This Row],[Année]],7,14)</f>
        <v>45121</v>
      </c>
      <c r="F24" t="s">
        <v>34</v>
      </c>
      <c r="G24" s="28">
        <v>45115</v>
      </c>
      <c r="H24" s="28">
        <v>45172</v>
      </c>
      <c r="I24" s="32" t="s">
        <v>12</v>
      </c>
    </row>
    <row r="25" spans="2:9">
      <c r="B25" s="32">
        <f t="shared" si="1"/>
        <v>2023</v>
      </c>
      <c r="C25" t="s">
        <v>23</v>
      </c>
      <c r="D25" s="28">
        <f>DATE(T_ferie[[#This Row],[Année]],8,15)</f>
        <v>45153</v>
      </c>
      <c r="F25" t="s">
        <v>34</v>
      </c>
      <c r="G25" s="28">
        <v>45115</v>
      </c>
      <c r="H25" s="28">
        <v>45172</v>
      </c>
      <c r="I25" s="32" t="s">
        <v>14</v>
      </c>
    </row>
    <row r="26" spans="2:9">
      <c r="B26" s="32">
        <f t="shared" si="1"/>
        <v>2023</v>
      </c>
      <c r="C26" t="s">
        <v>24</v>
      </c>
      <c r="D26" s="28">
        <f>DATE(T_ferie[[#This Row],[Année]],11,1)</f>
        <v>45231</v>
      </c>
      <c r="F26" t="s">
        <v>34</v>
      </c>
      <c r="G26" s="28">
        <v>45115</v>
      </c>
      <c r="H26" s="28">
        <v>45172</v>
      </c>
      <c r="I26" s="32" t="s">
        <v>16</v>
      </c>
    </row>
    <row r="27" spans="2:9">
      <c r="B27" s="32">
        <f t="shared" si="1"/>
        <v>2023</v>
      </c>
      <c r="C27" t="s">
        <v>25</v>
      </c>
      <c r="D27" s="28">
        <f>DATE(T_ferie[[#This Row],[Année]],11,11)</f>
        <v>45241</v>
      </c>
      <c r="F27" t="s">
        <v>35</v>
      </c>
      <c r="G27" s="28">
        <v>45220</v>
      </c>
      <c r="H27" s="28">
        <v>45235</v>
      </c>
      <c r="I27" s="32" t="s">
        <v>12</v>
      </c>
    </row>
    <row r="28" spans="2:9">
      <c r="B28" s="32">
        <f t="shared" si="1"/>
        <v>2023</v>
      </c>
      <c r="C28" t="s">
        <v>26</v>
      </c>
      <c r="D28" s="28">
        <f>DATE(T_ferie[[#This Row],[Année]],12,25)</f>
        <v>45285</v>
      </c>
      <c r="F28" t="s">
        <v>35</v>
      </c>
      <c r="G28" s="28">
        <v>45220</v>
      </c>
      <c r="H28" s="28">
        <v>45235</v>
      </c>
      <c r="I28" s="32" t="s">
        <v>14</v>
      </c>
    </row>
    <row r="29" spans="2:9">
      <c r="B29" s="32">
        <f>B16+1</f>
        <v>2024</v>
      </c>
      <c r="C29" t="s">
        <v>11</v>
      </c>
      <c r="D29" s="28">
        <f>DATE(T_ferie[[#This Row],[Année]],1,1)</f>
        <v>45292</v>
      </c>
      <c r="F29" t="s">
        <v>35</v>
      </c>
      <c r="G29" s="28">
        <v>45220</v>
      </c>
      <c r="H29" s="28">
        <v>45235</v>
      </c>
      <c r="I29" s="32" t="s">
        <v>16</v>
      </c>
    </row>
    <row r="30" spans="2:9">
      <c r="B30" s="32">
        <f t="shared" si="1"/>
        <v>2024</v>
      </c>
      <c r="C30" t="s">
        <v>13</v>
      </c>
      <c r="D30" s="28">
        <f>FLOOR(DAY(MINUTE(T_ferie[[#This Row],[Année]]/38)/2+56)&amp;"/5/"&amp;T_ferie[[#This Row],[Année]],7)-34</f>
        <v>45382</v>
      </c>
      <c r="F30" t="s">
        <v>36</v>
      </c>
      <c r="G30" s="28">
        <v>45283</v>
      </c>
      <c r="H30" s="28">
        <v>45298</v>
      </c>
      <c r="I30" s="32" t="s">
        <v>12</v>
      </c>
    </row>
    <row r="31" spans="2:9">
      <c r="B31" s="32">
        <f t="shared" si="1"/>
        <v>2024</v>
      </c>
      <c r="C31" t="s">
        <v>15</v>
      </c>
      <c r="D31" s="28">
        <f>D30+1</f>
        <v>45383</v>
      </c>
      <c r="F31" t="s">
        <v>36</v>
      </c>
      <c r="G31" s="28">
        <v>45283</v>
      </c>
      <c r="H31" s="28">
        <v>45298</v>
      </c>
      <c r="I31" s="32" t="s">
        <v>14</v>
      </c>
    </row>
    <row r="32" spans="2:9">
      <c r="B32" s="32">
        <f t="shared" si="1"/>
        <v>2024</v>
      </c>
      <c r="C32" t="s">
        <v>17</v>
      </c>
      <c r="D32" s="28">
        <f>DATE(T_ferie[[#This Row],[Année]],5,1)</f>
        <v>45413</v>
      </c>
      <c r="F32" t="s">
        <v>36</v>
      </c>
      <c r="G32" s="28">
        <v>45283</v>
      </c>
      <c r="H32" s="28">
        <v>45298</v>
      </c>
      <c r="I32" s="32" t="s">
        <v>16</v>
      </c>
    </row>
    <row r="33" spans="2:9">
      <c r="B33" s="32">
        <f t="shared" si="1"/>
        <v>2024</v>
      </c>
      <c r="C33" t="s">
        <v>18</v>
      </c>
      <c r="D33" s="28">
        <f>DATE(T_ferie[[#This Row],[Année]],5,8)</f>
        <v>45420</v>
      </c>
      <c r="F33" t="s">
        <v>37</v>
      </c>
      <c r="G33" s="28">
        <v>45339</v>
      </c>
      <c r="H33" s="28">
        <v>45354</v>
      </c>
      <c r="I33" s="32" t="s">
        <v>12</v>
      </c>
    </row>
    <row r="34" spans="2:9">
      <c r="B34" s="32">
        <f t="shared" si="1"/>
        <v>2024</v>
      </c>
      <c r="C34" t="s">
        <v>19</v>
      </c>
      <c r="D34" s="28">
        <f>D30+39</f>
        <v>45421</v>
      </c>
      <c r="F34" t="s">
        <v>37</v>
      </c>
      <c r="G34" s="28">
        <v>45346</v>
      </c>
      <c r="H34" s="28">
        <v>45361</v>
      </c>
      <c r="I34" s="32" t="s">
        <v>14</v>
      </c>
    </row>
    <row r="35" spans="2:9">
      <c r="B35" s="32">
        <f t="shared" si="1"/>
        <v>2024</v>
      </c>
      <c r="C35" t="s">
        <v>20</v>
      </c>
      <c r="D35" s="28">
        <f>D30+49</f>
        <v>45431</v>
      </c>
      <c r="F35" t="s">
        <v>37</v>
      </c>
      <c r="G35" s="28">
        <v>45332</v>
      </c>
      <c r="H35" s="28">
        <v>45347</v>
      </c>
      <c r="I35" s="32" t="s">
        <v>16</v>
      </c>
    </row>
    <row r="36" spans="2:9">
      <c r="B36" s="32">
        <f t="shared" si="1"/>
        <v>2024</v>
      </c>
      <c r="C36" t="s">
        <v>21</v>
      </c>
      <c r="D36" s="28">
        <f>D30+50</f>
        <v>45432</v>
      </c>
      <c r="F36" t="s">
        <v>38</v>
      </c>
      <c r="G36" s="28">
        <v>45395</v>
      </c>
      <c r="H36" s="28">
        <v>45410</v>
      </c>
      <c r="I36" s="32" t="s">
        <v>12</v>
      </c>
    </row>
    <row r="37" spans="2:9">
      <c r="B37" s="32">
        <f t="shared" si="1"/>
        <v>2024</v>
      </c>
      <c r="C37" t="s">
        <v>22</v>
      </c>
      <c r="D37" s="28">
        <f>DATE(T_ferie[[#This Row],[Année]],7,14)</f>
        <v>45487</v>
      </c>
      <c r="F37" t="s">
        <v>38</v>
      </c>
      <c r="G37" s="28">
        <v>45402</v>
      </c>
      <c r="H37" s="28">
        <v>45417</v>
      </c>
      <c r="I37" s="32" t="s">
        <v>14</v>
      </c>
    </row>
    <row r="38" spans="2:9">
      <c r="B38" s="32">
        <f t="shared" si="1"/>
        <v>2024</v>
      </c>
      <c r="C38" t="s">
        <v>23</v>
      </c>
      <c r="D38" s="28">
        <f>DATE(T_ferie[[#This Row],[Année]],8,15)</f>
        <v>45519</v>
      </c>
      <c r="F38" t="s">
        <v>38</v>
      </c>
      <c r="G38" s="28">
        <v>45388</v>
      </c>
      <c r="H38" s="28">
        <v>45403</v>
      </c>
      <c r="I38" s="32" t="s">
        <v>16</v>
      </c>
    </row>
    <row r="39" spans="2:9">
      <c r="B39" s="32">
        <f t="shared" si="1"/>
        <v>2024</v>
      </c>
      <c r="C39" t="s">
        <v>24</v>
      </c>
      <c r="D39" s="28">
        <f>DATE(T_ferie[[#This Row],[Année]],11,1)</f>
        <v>45597</v>
      </c>
      <c r="F39" t="s">
        <v>39</v>
      </c>
      <c r="G39" s="28">
        <v>45479</v>
      </c>
      <c r="H39" s="28">
        <v>45536</v>
      </c>
      <c r="I39" s="32" t="s">
        <v>12</v>
      </c>
    </row>
    <row r="40" spans="2:9">
      <c r="B40" s="32">
        <f t="shared" si="1"/>
        <v>2024</v>
      </c>
      <c r="C40" t="s">
        <v>25</v>
      </c>
      <c r="D40" s="28">
        <f>DATE(T_ferie[[#This Row],[Année]],11,11)</f>
        <v>45607</v>
      </c>
      <c r="F40" t="s">
        <v>39</v>
      </c>
      <c r="G40" s="28">
        <v>45479</v>
      </c>
      <c r="H40" s="28">
        <v>45536</v>
      </c>
      <c r="I40" s="32" t="s">
        <v>14</v>
      </c>
    </row>
    <row r="41" spans="2:9">
      <c r="B41" s="32">
        <f t="shared" si="1"/>
        <v>2024</v>
      </c>
      <c r="C41" t="s">
        <v>26</v>
      </c>
      <c r="D41" s="28">
        <f>DATE(T_ferie[[#This Row],[Année]],12,25)</f>
        <v>45651</v>
      </c>
      <c r="F41" t="s">
        <v>39</v>
      </c>
      <c r="G41" s="28">
        <v>45479</v>
      </c>
      <c r="H41" s="28">
        <v>45536</v>
      </c>
      <c r="I41" s="32" t="s">
        <v>16</v>
      </c>
    </row>
    <row r="42" spans="2:9">
      <c r="B42" s="32">
        <f>B29+1</f>
        <v>2025</v>
      </c>
      <c r="C42" t="s">
        <v>11</v>
      </c>
      <c r="D42" s="28">
        <f>DATE(T_ferie[[#This Row],[Année]],1,1)</f>
        <v>45658</v>
      </c>
      <c r="F42" t="s">
        <v>44</v>
      </c>
      <c r="G42" s="28">
        <v>45584</v>
      </c>
      <c r="H42" s="28">
        <v>45599</v>
      </c>
      <c r="I42" s="32" t="s">
        <v>12</v>
      </c>
    </row>
    <row r="43" spans="2:9">
      <c r="B43" s="32">
        <f t="shared" si="1"/>
        <v>2025</v>
      </c>
      <c r="C43" t="s">
        <v>13</v>
      </c>
      <c r="D43" s="28">
        <f>FLOOR(DAY(MINUTE(T_ferie[[#This Row],[Année]]/38)/2+56)&amp;"/5/"&amp;T_ferie[[#This Row],[Année]],7)-34</f>
        <v>45767</v>
      </c>
      <c r="F43" t="s">
        <v>44</v>
      </c>
      <c r="G43" s="28">
        <v>45584</v>
      </c>
      <c r="H43" s="28">
        <v>45599</v>
      </c>
      <c r="I43" s="32" t="s">
        <v>14</v>
      </c>
    </row>
    <row r="44" spans="2:9">
      <c r="B44" s="32">
        <f t="shared" si="1"/>
        <v>2025</v>
      </c>
      <c r="C44" t="s">
        <v>15</v>
      </c>
      <c r="D44" s="28">
        <f>D43+1</f>
        <v>45768</v>
      </c>
      <c r="F44" t="s">
        <v>44</v>
      </c>
      <c r="G44" s="28">
        <v>45584</v>
      </c>
      <c r="H44" s="28">
        <v>45599</v>
      </c>
      <c r="I44" s="32" t="s">
        <v>16</v>
      </c>
    </row>
    <row r="45" spans="2:9">
      <c r="B45" s="32">
        <f t="shared" si="1"/>
        <v>2025</v>
      </c>
      <c r="C45" t="s">
        <v>17</v>
      </c>
      <c r="D45" s="28">
        <f>DATE(T_ferie[[#This Row],[Année]],5,1)</f>
        <v>45778</v>
      </c>
      <c r="F45" t="s">
        <v>45</v>
      </c>
      <c r="G45" s="28">
        <v>45647</v>
      </c>
      <c r="H45" s="28">
        <v>45662</v>
      </c>
      <c r="I45" s="32" t="s">
        <v>12</v>
      </c>
    </row>
    <row r="46" spans="2:9">
      <c r="B46" s="32">
        <f t="shared" si="1"/>
        <v>2025</v>
      </c>
      <c r="C46" t="s">
        <v>18</v>
      </c>
      <c r="D46" s="28">
        <f>DATE(T_ferie[[#This Row],[Année]],5,8)</f>
        <v>45785</v>
      </c>
      <c r="F46" t="s">
        <v>45</v>
      </c>
      <c r="G46" s="28">
        <v>45647</v>
      </c>
      <c r="H46" s="28">
        <v>45662</v>
      </c>
      <c r="I46" s="32" t="s">
        <v>14</v>
      </c>
    </row>
    <row r="47" spans="2:9">
      <c r="B47" s="32">
        <f t="shared" si="1"/>
        <v>2025</v>
      </c>
      <c r="C47" t="s">
        <v>19</v>
      </c>
      <c r="D47" s="28">
        <f>D43+39</f>
        <v>45806</v>
      </c>
      <c r="F47" t="s">
        <v>45</v>
      </c>
      <c r="G47" s="28">
        <v>45647</v>
      </c>
      <c r="H47" s="28">
        <v>45662</v>
      </c>
      <c r="I47" s="32" t="s">
        <v>16</v>
      </c>
    </row>
    <row r="48" spans="2:9">
      <c r="B48" s="32">
        <f t="shared" si="1"/>
        <v>2025</v>
      </c>
      <c r="C48" t="s">
        <v>20</v>
      </c>
      <c r="D48" s="28">
        <f>D43+49</f>
        <v>45816</v>
      </c>
      <c r="F48" t="s">
        <v>46</v>
      </c>
      <c r="G48" s="28">
        <v>45710</v>
      </c>
      <c r="H48" s="28">
        <v>45725</v>
      </c>
      <c r="I48" s="32" t="s">
        <v>12</v>
      </c>
    </row>
    <row r="49" spans="2:9">
      <c r="B49" s="32">
        <f t="shared" si="1"/>
        <v>2025</v>
      </c>
      <c r="C49" t="s">
        <v>21</v>
      </c>
      <c r="D49" s="28">
        <f>D43+50</f>
        <v>45817</v>
      </c>
      <c r="F49" t="s">
        <v>46</v>
      </c>
      <c r="G49" s="28">
        <v>45696</v>
      </c>
      <c r="H49" s="28">
        <v>45711</v>
      </c>
      <c r="I49" s="32" t="s">
        <v>14</v>
      </c>
    </row>
    <row r="50" spans="2:9">
      <c r="B50" s="32">
        <f t="shared" si="1"/>
        <v>2025</v>
      </c>
      <c r="C50" t="s">
        <v>22</v>
      </c>
      <c r="D50" s="28">
        <f>DATE(T_ferie[[#This Row],[Année]],7,14)</f>
        <v>45852</v>
      </c>
      <c r="F50" t="s">
        <v>46</v>
      </c>
      <c r="G50" s="28">
        <v>45703</v>
      </c>
      <c r="H50" s="28">
        <v>45718</v>
      </c>
      <c r="I50" s="32" t="s">
        <v>16</v>
      </c>
    </row>
    <row r="51" spans="2:9">
      <c r="B51" s="32">
        <f t="shared" si="1"/>
        <v>2025</v>
      </c>
      <c r="C51" t="s">
        <v>23</v>
      </c>
      <c r="D51" s="28">
        <f>DATE(T_ferie[[#This Row],[Année]],8,15)</f>
        <v>45884</v>
      </c>
      <c r="F51" t="s">
        <v>47</v>
      </c>
      <c r="G51" s="28">
        <v>45766</v>
      </c>
      <c r="H51" s="28">
        <v>45781</v>
      </c>
      <c r="I51" s="32" t="s">
        <v>12</v>
      </c>
    </row>
    <row r="52" spans="2:9">
      <c r="B52" s="32">
        <f t="shared" si="1"/>
        <v>2025</v>
      </c>
      <c r="C52" t="s">
        <v>24</v>
      </c>
      <c r="D52" s="28">
        <f>DATE(T_ferie[[#This Row],[Année]],11,1)</f>
        <v>45962</v>
      </c>
      <c r="F52" t="s">
        <v>47</v>
      </c>
      <c r="G52" s="28">
        <v>45752</v>
      </c>
      <c r="H52" s="28">
        <v>45768</v>
      </c>
      <c r="I52" s="32" t="s">
        <v>14</v>
      </c>
    </row>
    <row r="53" spans="2:9">
      <c r="B53" s="32">
        <f t="shared" si="1"/>
        <v>2025</v>
      </c>
      <c r="C53" t="s">
        <v>25</v>
      </c>
      <c r="D53" s="28">
        <f>DATE(T_ferie[[#This Row],[Année]],11,11)</f>
        <v>45972</v>
      </c>
      <c r="F53" t="s">
        <v>47</v>
      </c>
      <c r="G53" s="28">
        <v>45759</v>
      </c>
      <c r="H53" s="28">
        <v>45774</v>
      </c>
      <c r="I53" s="32" t="s">
        <v>16</v>
      </c>
    </row>
    <row r="54" spans="2:9">
      <c r="B54" s="32">
        <f t="shared" si="1"/>
        <v>2025</v>
      </c>
      <c r="C54" t="s">
        <v>26</v>
      </c>
      <c r="D54" s="28">
        <f>DATE(T_ferie[[#This Row],[Année]],12,25)</f>
        <v>46016</v>
      </c>
      <c r="F54" t="s">
        <v>48</v>
      </c>
      <c r="G54" s="28">
        <v>45843</v>
      </c>
      <c r="H54" s="28">
        <v>45900</v>
      </c>
      <c r="I54" s="32" t="s">
        <v>12</v>
      </c>
    </row>
    <row r="55" spans="2:9">
      <c r="B55" s="32">
        <f t="shared" si="1"/>
        <v>2026</v>
      </c>
      <c r="C55" t="s">
        <v>11</v>
      </c>
      <c r="D55" s="28">
        <f>DATE(T_ferie[[#This Row],[Année]],1,1)</f>
        <v>46023</v>
      </c>
      <c r="F55" t="s">
        <v>48</v>
      </c>
      <c r="G55" s="28">
        <v>45843</v>
      </c>
      <c r="H55" s="28">
        <v>45900</v>
      </c>
      <c r="I55" s="32" t="s">
        <v>14</v>
      </c>
    </row>
    <row r="56" spans="2:9">
      <c r="B56" s="32">
        <f t="shared" si="1"/>
        <v>2026</v>
      </c>
      <c r="C56" t="s">
        <v>13</v>
      </c>
      <c r="D56" s="28">
        <f>FLOOR(DAY(MINUTE(T_ferie[[#This Row],[Année]]/38)/2+56)&amp;"/5/"&amp;T_ferie[[#This Row],[Année]],7)-34</f>
        <v>46117</v>
      </c>
      <c r="F56" t="s">
        <v>48</v>
      </c>
      <c r="G56" s="28">
        <v>45843</v>
      </c>
      <c r="H56" s="28">
        <v>45900</v>
      </c>
      <c r="I56" s="32" t="s">
        <v>16</v>
      </c>
    </row>
    <row r="57" spans="2:9">
      <c r="B57" s="32">
        <f t="shared" si="1"/>
        <v>2026</v>
      </c>
      <c r="C57" t="s">
        <v>15</v>
      </c>
      <c r="D57" s="28">
        <f>D56+1</f>
        <v>46118</v>
      </c>
      <c r="F57" t="s">
        <v>49</v>
      </c>
      <c r="G57" s="28">
        <v>45948</v>
      </c>
      <c r="H57" s="28">
        <v>45963</v>
      </c>
      <c r="I57" s="32" t="s">
        <v>12</v>
      </c>
    </row>
    <row r="58" spans="2:9">
      <c r="B58" s="32">
        <f t="shared" si="1"/>
        <v>2026</v>
      </c>
      <c r="C58" t="s">
        <v>17</v>
      </c>
      <c r="D58" s="28">
        <f>DATE(T_ferie[[#This Row],[Année]],5,1)</f>
        <v>46143</v>
      </c>
      <c r="F58" t="s">
        <v>49</v>
      </c>
      <c r="G58" s="28">
        <v>45948</v>
      </c>
      <c r="H58" s="28">
        <v>45963</v>
      </c>
      <c r="I58" s="32" t="s">
        <v>14</v>
      </c>
    </row>
    <row r="59" spans="2:9">
      <c r="B59" s="32">
        <f t="shared" si="1"/>
        <v>2026</v>
      </c>
      <c r="C59" t="s">
        <v>18</v>
      </c>
      <c r="D59" s="28">
        <f>DATE(T_ferie[[#This Row],[Année]],5,8)</f>
        <v>46150</v>
      </c>
      <c r="F59" t="s">
        <v>49</v>
      </c>
      <c r="G59" s="28">
        <v>45948</v>
      </c>
      <c r="H59" s="28">
        <v>45963</v>
      </c>
      <c r="I59" s="32" t="s">
        <v>16</v>
      </c>
    </row>
    <row r="60" spans="2:9">
      <c r="B60" s="32">
        <f t="shared" si="1"/>
        <v>2026</v>
      </c>
      <c r="C60" t="s">
        <v>19</v>
      </c>
      <c r="D60" s="28">
        <f>D56+39</f>
        <v>46156</v>
      </c>
      <c r="F60" t="s">
        <v>50</v>
      </c>
      <c r="G60" s="28">
        <v>46011</v>
      </c>
      <c r="H60" s="28">
        <v>46026</v>
      </c>
      <c r="I60" s="32" t="s">
        <v>12</v>
      </c>
    </row>
    <row r="61" spans="2:9">
      <c r="B61" s="32">
        <f t="shared" si="1"/>
        <v>2026</v>
      </c>
      <c r="C61" t="s">
        <v>20</v>
      </c>
      <c r="D61" s="28">
        <f>D56+49</f>
        <v>46166</v>
      </c>
      <c r="F61" t="s">
        <v>50</v>
      </c>
      <c r="G61" s="28">
        <v>46011</v>
      </c>
      <c r="H61" s="28">
        <v>46026</v>
      </c>
      <c r="I61" s="32" t="s">
        <v>14</v>
      </c>
    </row>
    <row r="62" spans="2:9">
      <c r="B62" s="32">
        <f t="shared" si="1"/>
        <v>2026</v>
      </c>
      <c r="C62" t="s">
        <v>21</v>
      </c>
      <c r="D62" s="28">
        <f>D56+50</f>
        <v>46167</v>
      </c>
      <c r="F62" t="s">
        <v>50</v>
      </c>
      <c r="G62" s="28">
        <v>46011</v>
      </c>
      <c r="H62" s="28">
        <v>46026</v>
      </c>
      <c r="I62" s="32" t="s">
        <v>16</v>
      </c>
    </row>
    <row r="63" spans="2:9">
      <c r="B63" s="32">
        <f t="shared" si="1"/>
        <v>2026</v>
      </c>
      <c r="C63" t="s">
        <v>22</v>
      </c>
      <c r="D63" s="28">
        <f>DATE(T_ferie[[#This Row],[Année]],7,14)</f>
        <v>46217</v>
      </c>
      <c r="F63" t="s">
        <v>51</v>
      </c>
      <c r="G63" s="28">
        <v>46060</v>
      </c>
      <c r="H63" s="28">
        <v>46075</v>
      </c>
      <c r="I63" s="32" t="s">
        <v>12</v>
      </c>
    </row>
    <row r="64" spans="2:9">
      <c r="B64" s="32">
        <f t="shared" si="1"/>
        <v>2026</v>
      </c>
      <c r="C64" t="s">
        <v>23</v>
      </c>
      <c r="D64" s="28">
        <f>DATE(T_ferie[[#This Row],[Année]],8,15)</f>
        <v>46249</v>
      </c>
      <c r="F64" t="s">
        <v>51</v>
      </c>
      <c r="G64" s="28">
        <v>46067</v>
      </c>
      <c r="H64" s="28">
        <v>46082</v>
      </c>
      <c r="I64" s="32" t="s">
        <v>14</v>
      </c>
    </row>
    <row r="65" spans="2:9">
      <c r="B65" s="32">
        <f t="shared" si="1"/>
        <v>2026</v>
      </c>
      <c r="C65" t="s">
        <v>24</v>
      </c>
      <c r="D65" s="28">
        <f>DATE(T_ferie[[#This Row],[Année]],11,1)</f>
        <v>46327</v>
      </c>
      <c r="F65" t="s">
        <v>51</v>
      </c>
      <c r="G65" s="28">
        <v>46074</v>
      </c>
      <c r="H65" s="28">
        <v>46089</v>
      </c>
      <c r="I65" s="32" t="s">
        <v>16</v>
      </c>
    </row>
    <row r="66" spans="2:9">
      <c r="B66" s="32">
        <f t="shared" si="1"/>
        <v>2026</v>
      </c>
      <c r="C66" t="s">
        <v>25</v>
      </c>
      <c r="D66" s="28">
        <f>DATE(T_ferie[[#This Row],[Année]],11,11)</f>
        <v>46337</v>
      </c>
      <c r="F66" t="s">
        <v>52</v>
      </c>
      <c r="G66" s="28">
        <v>46116</v>
      </c>
      <c r="H66" s="28">
        <v>46131</v>
      </c>
      <c r="I66" s="32" t="s">
        <v>12</v>
      </c>
    </row>
    <row r="67" spans="2:9">
      <c r="B67" s="32">
        <f t="shared" si="1"/>
        <v>2026</v>
      </c>
      <c r="C67" t="s">
        <v>26</v>
      </c>
      <c r="D67" s="28">
        <f>DATE(T_ferie[[#This Row],[Année]],12,25)</f>
        <v>46381</v>
      </c>
      <c r="F67" t="s">
        <v>52</v>
      </c>
      <c r="G67" s="28">
        <v>46123</v>
      </c>
      <c r="H67" s="28">
        <v>46138</v>
      </c>
      <c r="I67" s="32" t="s">
        <v>14</v>
      </c>
    </row>
    <row r="68" spans="2:9">
      <c r="B68" s="32">
        <f t="shared" si="1"/>
        <v>2027</v>
      </c>
      <c r="C68" t="s">
        <v>11</v>
      </c>
      <c r="D68" s="28">
        <f>DATE(T_ferie[[#This Row],[Année]],1,1)</f>
        <v>46388</v>
      </c>
      <c r="F68" t="s">
        <v>52</v>
      </c>
      <c r="G68" s="28">
        <v>46130</v>
      </c>
      <c r="H68" s="28">
        <v>46145</v>
      </c>
      <c r="I68" s="32" t="s">
        <v>16</v>
      </c>
    </row>
    <row r="69" spans="2:9">
      <c r="B69" s="32">
        <f t="shared" si="1"/>
        <v>2027</v>
      </c>
      <c r="C69" t="s">
        <v>13</v>
      </c>
      <c r="D69" s="28">
        <f>FLOOR(DAY(MINUTE(T_ferie[[#This Row],[Année]]/38)/2+56)&amp;"/5/"&amp;T_ferie[[#This Row],[Année]],7)-34</f>
        <v>46474</v>
      </c>
      <c r="F69" t="s">
        <v>53</v>
      </c>
      <c r="G69" s="28">
        <v>46207</v>
      </c>
      <c r="H69" s="28">
        <v>46264</v>
      </c>
      <c r="I69" s="32" t="s">
        <v>12</v>
      </c>
    </row>
    <row r="70" spans="2:9">
      <c r="B70" s="32">
        <f t="shared" si="1"/>
        <v>2027</v>
      </c>
      <c r="C70" t="s">
        <v>15</v>
      </c>
      <c r="D70" s="28">
        <f>D69+1</f>
        <v>46475</v>
      </c>
      <c r="F70" t="s">
        <v>53</v>
      </c>
      <c r="G70" s="28">
        <v>46207</v>
      </c>
      <c r="H70" s="28">
        <v>46264</v>
      </c>
      <c r="I70" s="32" t="s">
        <v>14</v>
      </c>
    </row>
    <row r="71" spans="2:9">
      <c r="B71" s="32">
        <f t="shared" si="1"/>
        <v>2027</v>
      </c>
      <c r="C71" t="s">
        <v>17</v>
      </c>
      <c r="D71" s="28">
        <f>DATE(T_ferie[[#This Row],[Année]],5,1)</f>
        <v>46508</v>
      </c>
      <c r="F71" t="s">
        <v>53</v>
      </c>
      <c r="G71" s="28">
        <v>46207</v>
      </c>
      <c r="H71" s="28">
        <v>46264</v>
      </c>
      <c r="I71" s="32" t="s">
        <v>16</v>
      </c>
    </row>
    <row r="72" spans="2:9">
      <c r="B72" s="32">
        <f t="shared" si="1"/>
        <v>2027</v>
      </c>
      <c r="C72" t="s">
        <v>18</v>
      </c>
      <c r="D72" s="28">
        <f>DATE(T_ferie[[#This Row],[Année]],5,8)</f>
        <v>46515</v>
      </c>
      <c r="F72" t="s">
        <v>54</v>
      </c>
      <c r="G72" s="28">
        <v>46312</v>
      </c>
      <c r="H72" s="28">
        <v>46327</v>
      </c>
      <c r="I72" s="32" t="s">
        <v>12</v>
      </c>
    </row>
    <row r="73" spans="2:9">
      <c r="B73" s="32">
        <f t="shared" si="1"/>
        <v>2027</v>
      </c>
      <c r="C73" t="s">
        <v>19</v>
      </c>
      <c r="D73" s="28">
        <f>D69+39</f>
        <v>46513</v>
      </c>
      <c r="F73" t="s">
        <v>54</v>
      </c>
      <c r="G73" s="28">
        <v>46312</v>
      </c>
      <c r="H73" s="28">
        <v>46327</v>
      </c>
      <c r="I73" s="32" t="s">
        <v>14</v>
      </c>
    </row>
    <row r="74" spans="2:9">
      <c r="B74" s="32">
        <f t="shared" si="1"/>
        <v>2027</v>
      </c>
      <c r="C74" t="s">
        <v>20</v>
      </c>
      <c r="D74" s="28">
        <f>D69+49</f>
        <v>46523</v>
      </c>
      <c r="F74" t="s">
        <v>54</v>
      </c>
      <c r="G74" s="28">
        <v>46312</v>
      </c>
      <c r="H74" s="28">
        <v>46327</v>
      </c>
      <c r="I74" s="32" t="s">
        <v>16</v>
      </c>
    </row>
    <row r="75" spans="2:9">
      <c r="B75" s="32">
        <f t="shared" si="1"/>
        <v>2027</v>
      </c>
      <c r="C75" t="s">
        <v>21</v>
      </c>
      <c r="D75" s="28">
        <f>D69+50</f>
        <v>46524</v>
      </c>
      <c r="F75" t="s">
        <v>55</v>
      </c>
      <c r="G75" s="28">
        <v>46375</v>
      </c>
      <c r="H75" s="28">
        <v>46390</v>
      </c>
      <c r="I75" s="32" t="s">
        <v>12</v>
      </c>
    </row>
    <row r="76" spans="2:9">
      <c r="B76" s="32">
        <f t="shared" si="1"/>
        <v>2027</v>
      </c>
      <c r="C76" t="s">
        <v>22</v>
      </c>
      <c r="D76" s="28">
        <f>DATE(T_ferie[[#This Row],[Année]],7,14)</f>
        <v>46582</v>
      </c>
      <c r="F76" t="s">
        <v>55</v>
      </c>
      <c r="G76" s="28">
        <v>46375</v>
      </c>
      <c r="H76" s="28">
        <v>46390</v>
      </c>
      <c r="I76" s="32" t="s">
        <v>14</v>
      </c>
    </row>
    <row r="77" spans="2:9">
      <c r="B77" s="32">
        <f t="shared" si="1"/>
        <v>2027</v>
      </c>
      <c r="C77" t="s">
        <v>23</v>
      </c>
      <c r="D77" s="28">
        <f>DATE(T_ferie[[#This Row],[Année]],8,15)</f>
        <v>46614</v>
      </c>
      <c r="F77" t="s">
        <v>55</v>
      </c>
      <c r="G77" s="28">
        <v>46375</v>
      </c>
      <c r="H77" s="28">
        <v>46390</v>
      </c>
      <c r="I77" s="32" t="s">
        <v>16</v>
      </c>
    </row>
    <row r="78" spans="2:9">
      <c r="B78" s="32">
        <f t="shared" si="1"/>
        <v>2027</v>
      </c>
      <c r="C78" t="s">
        <v>24</v>
      </c>
      <c r="D78" s="28">
        <f>DATE(T_ferie[[#This Row],[Année]],11,1)</f>
        <v>46692</v>
      </c>
      <c r="F78" t="s">
        <v>56</v>
      </c>
      <c r="G78" s="28">
        <v>46431</v>
      </c>
      <c r="H78" s="28">
        <v>46446</v>
      </c>
      <c r="I78" s="32" t="s">
        <v>12</v>
      </c>
    </row>
    <row r="79" spans="2:9">
      <c r="B79" s="32">
        <f t="shared" si="1"/>
        <v>2027</v>
      </c>
      <c r="C79" t="s">
        <v>25</v>
      </c>
      <c r="D79" s="28">
        <f>DATE(T_ferie[[#This Row],[Année]],11,11)</f>
        <v>46702</v>
      </c>
      <c r="F79" t="s">
        <v>56</v>
      </c>
      <c r="G79" s="28">
        <v>46438</v>
      </c>
      <c r="H79" s="28">
        <v>46453</v>
      </c>
      <c r="I79" s="32" t="s">
        <v>14</v>
      </c>
    </row>
    <row r="80" spans="2:9">
      <c r="B80" s="32">
        <f t="shared" si="1"/>
        <v>2027</v>
      </c>
      <c r="C80" t="s">
        <v>26</v>
      </c>
      <c r="D80" s="28">
        <f>DATE(T_ferie[[#This Row],[Année]],12,25)</f>
        <v>46746</v>
      </c>
      <c r="F80" t="s">
        <v>56</v>
      </c>
      <c r="G80" s="28">
        <v>46424</v>
      </c>
      <c r="H80" s="28">
        <v>46439</v>
      </c>
      <c r="I80" s="32" t="s">
        <v>16</v>
      </c>
    </row>
    <row r="81" spans="6:9">
      <c r="F81" t="s">
        <v>57</v>
      </c>
      <c r="G81" s="28">
        <v>46487</v>
      </c>
      <c r="H81" s="28">
        <v>46502</v>
      </c>
      <c r="I81" s="32" t="s">
        <v>12</v>
      </c>
    </row>
    <row r="82" spans="6:9">
      <c r="F82" t="s">
        <v>57</v>
      </c>
      <c r="G82" s="28">
        <v>46494</v>
      </c>
      <c r="H82" s="28">
        <v>46509</v>
      </c>
      <c r="I82" s="32" t="s">
        <v>14</v>
      </c>
    </row>
    <row r="83" spans="6:9">
      <c r="F83" t="s">
        <v>57</v>
      </c>
      <c r="G83" s="28">
        <v>46480</v>
      </c>
      <c r="H83" s="28">
        <v>46495</v>
      </c>
      <c r="I83" s="32" t="s">
        <v>16</v>
      </c>
    </row>
    <row r="84" spans="6:9">
      <c r="F84" t="s">
        <v>58</v>
      </c>
      <c r="G84" s="28">
        <v>46571</v>
      </c>
      <c r="H84" s="31">
        <v>46628</v>
      </c>
      <c r="I84" s="32" t="s">
        <v>12</v>
      </c>
    </row>
    <row r="85" spans="6:9">
      <c r="F85" t="s">
        <v>58</v>
      </c>
      <c r="G85" s="28">
        <v>46571</v>
      </c>
      <c r="H85" s="31">
        <v>46628</v>
      </c>
      <c r="I85" s="32" t="s">
        <v>14</v>
      </c>
    </row>
    <row r="86" spans="6:9">
      <c r="F86" t="s">
        <v>58</v>
      </c>
      <c r="G86" s="28">
        <v>46571</v>
      </c>
      <c r="H86" s="31">
        <v>46628</v>
      </c>
      <c r="I86" s="32" t="s">
        <v>16</v>
      </c>
    </row>
    <row r="102" spans="10:10">
      <c r="J102" s="29" t="s">
        <v>40</v>
      </c>
    </row>
    <row r="103" spans="10:10">
      <c r="J103" s="29" t="s">
        <v>40</v>
      </c>
    </row>
    <row r="104" spans="10:10">
      <c r="J104" s="29" t="s">
        <v>40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6F44-5CBC-4CD4-A0E4-786182C96CFC}">
  <sheetPr>
    <tabColor theme="5" tint="0.59999389629810485"/>
  </sheetPr>
  <dimension ref="A1:L29"/>
  <sheetViews>
    <sheetView showGridLines="0" topLeftCell="B1" zoomScaleNormal="100" workbookViewId="0">
      <selection activeCell="D33" sqref="D33"/>
    </sheetView>
  </sheetViews>
  <sheetFormatPr baseColWidth="10" defaultRowHeight="15"/>
  <cols>
    <col min="1" max="1" width="4.7109375" customWidth="1"/>
    <col min="2" max="2" width="2.7109375" customWidth="1"/>
    <col min="3" max="3" width="9.28515625" customWidth="1"/>
    <col min="13" max="13" width="2.7109375" customWidth="1"/>
  </cols>
  <sheetData>
    <row r="1" spans="1:12" ht="15" customHeight="1">
      <c r="A1" s="57"/>
      <c r="B1" s="93" t="s">
        <v>521</v>
      </c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15" customHeight="1">
      <c r="A2" s="57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>
      <c r="A3" s="57"/>
    </row>
    <row r="4" spans="1:12">
      <c r="A4" s="57"/>
      <c r="C4" s="58"/>
      <c r="D4" s="59" t="s">
        <v>522</v>
      </c>
      <c r="E4" s="58"/>
      <c r="F4" s="58"/>
      <c r="G4" s="58"/>
      <c r="H4" s="58"/>
      <c r="I4" s="58"/>
      <c r="J4" s="58"/>
      <c r="K4" s="58"/>
      <c r="L4" s="58"/>
    </row>
    <row r="5" spans="1:12">
      <c r="A5" s="57"/>
      <c r="C5" s="58"/>
      <c r="D5" s="60" t="s">
        <v>523</v>
      </c>
      <c r="E5" s="58"/>
      <c r="F5" s="58"/>
      <c r="G5" s="58"/>
      <c r="H5" s="58"/>
      <c r="I5" s="58"/>
      <c r="J5" s="58"/>
      <c r="K5" s="58"/>
      <c r="L5" s="58"/>
    </row>
    <row r="6" spans="1:12">
      <c r="A6" s="57"/>
      <c r="C6" s="61"/>
      <c r="D6" s="62" t="s">
        <v>548</v>
      </c>
      <c r="E6" s="61"/>
      <c r="F6" s="61"/>
      <c r="G6" s="61"/>
      <c r="H6" s="61"/>
      <c r="I6" s="61"/>
      <c r="J6" s="61"/>
      <c r="K6" s="61"/>
      <c r="L6" s="61"/>
    </row>
    <row r="7" spans="1:12">
      <c r="A7" s="57"/>
      <c r="D7" s="62" t="s">
        <v>524</v>
      </c>
      <c r="H7" s="58"/>
      <c r="I7" s="58"/>
      <c r="J7" s="58"/>
      <c r="K7" s="58"/>
      <c r="L7" s="58"/>
    </row>
    <row r="8" spans="1:12">
      <c r="A8" s="57"/>
      <c r="H8" s="58"/>
      <c r="I8" s="58"/>
      <c r="J8" s="58"/>
      <c r="K8" s="58"/>
      <c r="L8" s="58"/>
    </row>
    <row r="9" spans="1:12">
      <c r="A9" s="57"/>
      <c r="C9" s="58"/>
      <c r="D9" s="59" t="s">
        <v>525</v>
      </c>
      <c r="E9" s="58"/>
      <c r="F9" s="58"/>
      <c r="G9" s="58"/>
      <c r="H9" s="58"/>
      <c r="I9" s="58"/>
      <c r="J9" s="58"/>
      <c r="K9" s="58"/>
      <c r="L9" s="58"/>
    </row>
    <row r="10" spans="1:12">
      <c r="A10" s="57"/>
      <c r="C10" s="58"/>
      <c r="D10" s="58" t="s">
        <v>549</v>
      </c>
      <c r="E10" s="58"/>
      <c r="F10" s="58"/>
      <c r="G10" s="58"/>
      <c r="H10" s="58"/>
      <c r="I10" s="58"/>
      <c r="J10" s="58"/>
      <c r="K10" s="58"/>
      <c r="L10" s="58"/>
    </row>
    <row r="11" spans="1:12">
      <c r="A11" s="57"/>
      <c r="C11" s="58"/>
      <c r="D11" s="62" t="s">
        <v>552</v>
      </c>
      <c r="E11" s="58"/>
      <c r="F11" s="58"/>
      <c r="G11" s="58"/>
      <c r="H11" s="58"/>
      <c r="I11" s="58"/>
      <c r="J11" s="58"/>
      <c r="K11" s="58"/>
      <c r="L11" s="58"/>
    </row>
    <row r="12" spans="1:12">
      <c r="A12" s="57"/>
      <c r="C12" s="58"/>
      <c r="D12" s="62"/>
      <c r="E12" s="58"/>
      <c r="F12" s="58"/>
      <c r="G12" s="58"/>
      <c r="H12" s="58"/>
      <c r="I12" s="58"/>
      <c r="J12" s="58"/>
      <c r="K12" s="58"/>
      <c r="L12" s="58"/>
    </row>
    <row r="13" spans="1:12">
      <c r="A13" s="57"/>
      <c r="C13" s="58"/>
      <c r="D13" s="59" t="s">
        <v>526</v>
      </c>
      <c r="E13" s="58"/>
      <c r="F13" s="58"/>
      <c r="G13" s="58"/>
      <c r="H13" s="58"/>
      <c r="I13" s="58"/>
      <c r="J13" s="58"/>
      <c r="K13" s="58"/>
      <c r="L13" s="58"/>
    </row>
    <row r="14" spans="1:12">
      <c r="A14" s="57"/>
      <c r="C14" s="58"/>
      <c r="D14" s="58" t="s">
        <v>527</v>
      </c>
      <c r="E14" s="58"/>
      <c r="F14" s="58"/>
      <c r="G14" s="58"/>
      <c r="H14" s="58"/>
      <c r="I14" s="58"/>
      <c r="J14" s="58"/>
      <c r="K14" s="58"/>
      <c r="L14" s="58"/>
    </row>
    <row r="15" spans="1:12">
      <c r="A15" s="57"/>
      <c r="C15" s="58"/>
      <c r="D15" s="62" t="s">
        <v>528</v>
      </c>
      <c r="E15" s="58"/>
      <c r="F15" s="58"/>
      <c r="G15" s="58"/>
      <c r="H15" s="58"/>
      <c r="I15" s="58"/>
      <c r="J15" s="58"/>
      <c r="K15" s="58"/>
      <c r="L15" s="58"/>
    </row>
    <row r="16" spans="1:12">
      <c r="A16" s="57"/>
      <c r="D16" s="62" t="s">
        <v>529</v>
      </c>
      <c r="G16" s="58"/>
      <c r="H16" s="58"/>
      <c r="I16" s="58"/>
      <c r="J16" s="58"/>
      <c r="K16" s="58"/>
      <c r="L16" s="58"/>
    </row>
    <row r="17" spans="1:12">
      <c r="A17" s="57"/>
      <c r="D17" s="62" t="s">
        <v>530</v>
      </c>
      <c r="G17" s="58"/>
      <c r="H17" s="58"/>
      <c r="I17" s="58"/>
      <c r="J17" s="58"/>
      <c r="K17" s="58"/>
      <c r="L17" s="58"/>
    </row>
    <row r="18" spans="1:12">
      <c r="A18" s="57"/>
      <c r="D18" s="62" t="s">
        <v>531</v>
      </c>
      <c r="I18" s="58"/>
      <c r="J18" s="58"/>
      <c r="K18" s="58"/>
      <c r="L18" s="58"/>
    </row>
    <row r="19" spans="1:12">
      <c r="A19" s="57"/>
      <c r="I19" s="58"/>
      <c r="J19" s="58"/>
      <c r="K19" s="58"/>
      <c r="L19" s="58"/>
    </row>
    <row r="20" spans="1:12">
      <c r="C20" s="63"/>
      <c r="D20" s="64" t="s">
        <v>532</v>
      </c>
      <c r="F20" s="58"/>
      <c r="G20" s="58"/>
      <c r="H20" s="58"/>
    </row>
    <row r="21" spans="1:12">
      <c r="C21" s="63"/>
      <c r="D21" s="58" t="s">
        <v>553</v>
      </c>
      <c r="E21" s="58"/>
      <c r="F21" s="58"/>
      <c r="G21" s="58"/>
      <c r="H21" s="58"/>
    </row>
    <row r="22" spans="1:12">
      <c r="C22" s="63"/>
      <c r="D22" s="50"/>
      <c r="E22" s="65"/>
      <c r="F22" s="66"/>
      <c r="G22" s="58"/>
      <c r="H22" s="58"/>
    </row>
    <row r="23" spans="1:12">
      <c r="C23" s="63"/>
      <c r="D23" s="50"/>
      <c r="E23" s="65"/>
      <c r="F23" s="66"/>
      <c r="G23" s="58"/>
      <c r="H23" s="58"/>
    </row>
    <row r="24" spans="1:12">
      <c r="C24" s="63"/>
      <c r="D24" s="67" t="s">
        <v>533</v>
      </c>
      <c r="E24" s="67"/>
      <c r="F24" s="67"/>
      <c r="G24" s="67"/>
      <c r="H24" s="67"/>
    </row>
    <row r="25" spans="1:12">
      <c r="C25" s="63"/>
      <c r="D25" s="68" t="s">
        <v>534</v>
      </c>
      <c r="E25" s="67"/>
      <c r="F25" s="67"/>
      <c r="H25" s="69" t="s">
        <v>535</v>
      </c>
      <c r="I25" s="70"/>
    </row>
    <row r="26" spans="1:12">
      <c r="C26" s="63"/>
      <c r="E26" s="58"/>
      <c r="F26" s="58"/>
      <c r="G26" s="58"/>
    </row>
    <row r="27" spans="1:12">
      <c r="D27" s="68" t="s">
        <v>554</v>
      </c>
    </row>
    <row r="29" spans="1:12">
      <c r="E29" s="70"/>
    </row>
  </sheetData>
  <sheetProtection algorithmName="SHA-512" hashValue="ZogyWGpyvaEr8QC2QVgZg7PleEvL9mXn0Y3ZZR+tpAQ5DTZD06eqT214iZFMFmlpoBK3z5Zy6NGVKzrpxwpgPA==" saltValue="gDhXmWmxZpF4QkHRndZifg==" spinCount="100000" sheet="1" objects="1" scenarios="1" selectLockedCells="1"/>
  <mergeCells count="1">
    <mergeCell ref="B1:L2"/>
  </mergeCells>
  <hyperlinks>
    <hyperlink ref="H25" r:id="rId1" xr:uid="{EA4000F1-3E57-4356-827C-DFED20121C12}"/>
    <hyperlink ref="G28" r:id="rId2" display="Avis clients" xr:uid="{36606A70-78EB-4DF1-8E63-A284AD029FC6}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E331-0EE1-4310-B8C3-06EE13A0E75E}">
  <sheetPr>
    <tabColor theme="7"/>
  </sheetPr>
  <dimension ref="A1:N26"/>
  <sheetViews>
    <sheetView showGridLines="0" zoomScaleNormal="100" workbookViewId="0">
      <selection activeCell="C7" sqref="C7:K8"/>
    </sheetView>
  </sheetViews>
  <sheetFormatPr baseColWidth="10" defaultRowHeight="15"/>
  <cols>
    <col min="1" max="1" width="4.7109375" customWidth="1"/>
    <col min="2" max="2" width="2.7109375" customWidth="1"/>
    <col min="13" max="13" width="2.7109375" customWidth="1"/>
    <col min="14" max="14" width="4.7109375" customWidth="1"/>
  </cols>
  <sheetData>
    <row r="1" spans="1:14" ht="15" customHeight="1">
      <c r="A1" s="94" t="s">
        <v>536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1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4" spans="1:14"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3"/>
    </row>
    <row r="5" spans="1:14">
      <c r="B5" s="74"/>
      <c r="C5" s="58" t="s">
        <v>537</v>
      </c>
      <c r="D5" s="58"/>
      <c r="E5" s="58"/>
      <c r="F5" s="58"/>
      <c r="G5" s="58"/>
      <c r="H5" s="58"/>
      <c r="I5" s="58"/>
      <c r="J5" s="58"/>
      <c r="K5" s="58"/>
      <c r="L5" s="58"/>
      <c r="M5" s="75"/>
    </row>
    <row r="6" spans="1:14">
      <c r="B6" s="74"/>
      <c r="C6" s="58"/>
      <c r="D6" s="58"/>
      <c r="E6" s="58"/>
      <c r="F6" s="58"/>
      <c r="G6" s="58"/>
      <c r="H6" s="58"/>
      <c r="I6" s="58"/>
      <c r="J6" s="58"/>
      <c r="K6" s="58"/>
      <c r="L6" s="58"/>
      <c r="M6" s="75"/>
    </row>
    <row r="7" spans="1:14">
      <c r="B7" s="74"/>
      <c r="C7" s="95" t="s">
        <v>555</v>
      </c>
      <c r="D7" s="95"/>
      <c r="E7" s="95"/>
      <c r="F7" s="95"/>
      <c r="G7" s="95"/>
      <c r="H7" s="95"/>
      <c r="I7" s="95"/>
      <c r="J7" s="95"/>
      <c r="K7" s="95"/>
      <c r="L7" s="76"/>
      <c r="M7" s="75"/>
    </row>
    <row r="8" spans="1:14">
      <c r="B8" s="74"/>
      <c r="C8" s="95"/>
      <c r="D8" s="95"/>
      <c r="E8" s="95"/>
      <c r="F8" s="95"/>
      <c r="G8" s="95"/>
      <c r="H8" s="95"/>
      <c r="I8" s="95"/>
      <c r="J8" s="95"/>
      <c r="K8" s="95"/>
      <c r="L8" s="76"/>
      <c r="M8" s="75"/>
    </row>
    <row r="9" spans="1:14">
      <c r="B9" s="74"/>
      <c r="C9" s="77" t="s">
        <v>538</v>
      </c>
      <c r="D9" s="58"/>
      <c r="E9" s="58"/>
      <c r="F9" s="58"/>
      <c r="G9" s="58"/>
      <c r="H9" s="58"/>
      <c r="I9" s="58"/>
      <c r="J9" s="76"/>
      <c r="K9" s="76"/>
      <c r="L9" s="76"/>
      <c r="M9" s="75"/>
    </row>
    <row r="10" spans="1:14">
      <c r="B10" s="74"/>
      <c r="I10" s="58"/>
      <c r="J10" s="58"/>
      <c r="K10" s="58"/>
      <c r="L10" s="58"/>
      <c r="M10" s="75"/>
    </row>
    <row r="11" spans="1:14">
      <c r="B11" s="74"/>
      <c r="C11" s="64" t="s">
        <v>539</v>
      </c>
      <c r="D11" s="58"/>
      <c r="E11" s="58"/>
      <c r="F11" s="58"/>
      <c r="G11" s="58"/>
      <c r="H11" s="58"/>
      <c r="I11" s="58"/>
      <c r="J11" s="58"/>
      <c r="K11" s="58"/>
      <c r="L11" s="58"/>
      <c r="M11" s="75"/>
    </row>
    <row r="12" spans="1:14">
      <c r="B12" s="74"/>
      <c r="C12" s="63" t="s">
        <v>540</v>
      </c>
      <c r="D12" s="58"/>
      <c r="E12" s="58"/>
      <c r="F12" s="58"/>
      <c r="G12" s="58"/>
      <c r="H12" s="58"/>
      <c r="I12" s="58"/>
      <c r="J12" s="58"/>
      <c r="K12" s="58"/>
      <c r="L12" s="58"/>
      <c r="M12" s="75"/>
    </row>
    <row r="13" spans="1:14">
      <c r="B13" s="74"/>
      <c r="C13" s="63" t="s">
        <v>541</v>
      </c>
      <c r="D13" s="58"/>
      <c r="E13" s="58"/>
      <c r="F13" s="58"/>
      <c r="G13" s="58"/>
      <c r="H13" s="58"/>
      <c r="I13" s="58"/>
      <c r="J13" s="58"/>
      <c r="K13" s="58"/>
      <c r="L13" s="58"/>
      <c r="M13" s="75"/>
    </row>
    <row r="14" spans="1:14">
      <c r="B14" s="74"/>
      <c r="C14" s="63" t="s">
        <v>542</v>
      </c>
      <c r="D14" s="58"/>
      <c r="E14" s="58"/>
      <c r="F14" s="58"/>
      <c r="G14" s="58"/>
      <c r="H14" s="58"/>
      <c r="I14" s="58"/>
      <c r="J14" s="58"/>
      <c r="K14" s="58"/>
      <c r="L14" s="58"/>
      <c r="M14" s="75"/>
    </row>
    <row r="15" spans="1:14">
      <c r="B15" s="74"/>
      <c r="C15" s="63" t="s">
        <v>543</v>
      </c>
      <c r="D15" s="58"/>
      <c r="E15" s="58"/>
      <c r="F15" s="58"/>
      <c r="G15" s="58"/>
      <c r="H15" s="58"/>
      <c r="I15" s="58"/>
      <c r="J15" s="58"/>
      <c r="K15" s="58"/>
      <c r="L15" s="58"/>
      <c r="M15" s="75"/>
    </row>
    <row r="16" spans="1:14">
      <c r="B16" s="74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75"/>
    </row>
    <row r="17" spans="2:13">
      <c r="B17" s="74"/>
      <c r="M17" s="75"/>
    </row>
    <row r="18" spans="2:13">
      <c r="B18" s="74"/>
      <c r="M18" s="75"/>
    </row>
    <row r="19" spans="2:13">
      <c r="B19" s="74"/>
      <c r="E19" s="78" t="s">
        <v>544</v>
      </c>
      <c r="M19" s="75"/>
    </row>
    <row r="20" spans="2:13">
      <c r="B20" s="74"/>
      <c r="E20" s="79" t="s">
        <v>535</v>
      </c>
      <c r="M20" s="75"/>
    </row>
    <row r="21" spans="2:13">
      <c r="B21" s="80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2"/>
    </row>
    <row r="26" spans="2:13">
      <c r="E26" s="83" t="s">
        <v>545</v>
      </c>
      <c r="H26" s="84" t="s">
        <v>546</v>
      </c>
      <c r="K26" s="83" t="s">
        <v>547</v>
      </c>
    </row>
  </sheetData>
  <sheetProtection algorithmName="SHA-512" hashValue="pZYxU7U2/K/SJvcHh8VViPN78BCHJDsO/cUf3TndOWqNaHuPQirgqiJaKT726XU+Kwnt2DVeQIa2tbWX9ZsQfg==" saltValue="htijaoHouxFnOF957Nw/gw==" spinCount="100000" sheet="1" objects="1" scenarios="1"/>
  <mergeCells count="2">
    <mergeCell ref="A1:N2"/>
    <mergeCell ref="C7:K8"/>
  </mergeCells>
  <hyperlinks>
    <hyperlink ref="K26" r:id="rId1" xr:uid="{45A7A75C-1B5C-490B-BE8D-4883375E67D7}"/>
    <hyperlink ref="H26" r:id="rId2" xr:uid="{4654BEF5-F47D-4D7D-8C38-73DCC07E9148}"/>
    <hyperlink ref="E26" r:id="rId3" xr:uid="{A56074A9-DABB-4B9C-9F3D-5F37A00E9952}"/>
    <hyperlink ref="E20" r:id="rId4" xr:uid="{29244CA7-95A6-4E57-B001-B2B1676376E2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Liste salariés</vt:lpstr>
      <vt:lpstr>Calendrier 30 prochains j.</vt:lpstr>
      <vt:lpstr>Calendrier annuel</vt:lpstr>
      <vt:lpstr>Paramètres</vt:lpstr>
      <vt:lpstr>Notice</vt:lpstr>
      <vt:lpstr>A propos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Leroux</dc:creator>
  <cp:lastModifiedBy>Laurent Leroux</cp:lastModifiedBy>
  <dcterms:created xsi:type="dcterms:W3CDTF">2023-08-28T13:32:38Z</dcterms:created>
  <dcterms:modified xsi:type="dcterms:W3CDTF">2026-05-27T16:21:32Z</dcterms:modified>
</cp:coreProperties>
</file>